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'BRPL'!$A$1:$Q$172</definedName>
    <definedName name="_xlnm.Print_Area" localSheetId="1">'BYPL'!$A$1:$Q$164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'NDPL'!$A$1:$Q$156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<sst xmlns="http://schemas.openxmlformats.org/spreadsheetml/2006/main" count="1436" uniqueCount="408">
  <si>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</si>
  <si>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</si>
  <si>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</si>
  <si>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</si>
  <si>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</si>
  <si>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</si>
  <si>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</si>
  <si>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</si>
  <si>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</si>
  <si>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</si>
  <si>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</si>
  <si>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</si>
  <si>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</si>
  <si>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</si>
  <si>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</si>
  <si>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</si>
  <si>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</si>
  <si>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</si>
  <si>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</si>
  <si>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</si>
  <si>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</si>
  <si>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</si>
  <si>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</si>
  <si>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</si>
  <si>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</si>
  <si>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</si>
  <si>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</si>
  <si>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</si>
  <si>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</si>
  <si>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</si>
  <si>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</si>
  <si>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</si>
  <si>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</si>
  <si>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</si>
  <si>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</si>
  <si>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</si>
  <si>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</si>
  <si>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</si>
  <si>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</si>
  <si>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</si>
  <si>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</si>
  <si>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</si>
  <si>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</si>
  <si>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</si>
  <si>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</si>
  <si>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</si>
  <si>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</si>
  <si>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</si>
  <si>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</si>
  <si>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</si>
  <si>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</si>
  <si>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</si>
  <si>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</si>
  <si>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</si>
  <si>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</si>
  <si>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</si>
  <si>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</si>
  <si>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</si>
  <si>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</si>
  <si>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</si>
  <si>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</si>
  <si>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</si>
  <si>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</si>
  <si>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</si>
  <si>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</si>
  <si>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</si>
  <si>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</si>
  <si>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</si>
  <si>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</si>
  <si>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</si>
  <si>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</si>
  <si>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</si>
  <si>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</si>
  <si>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</si>
  <si>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</si>
  <si>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</si>
  <si>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</si>
  <si>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</si>
  <si>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</si>
  <si>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</si>
  <si>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</si>
  <si>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</si>
  <si>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</si>
  <si>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</si>
  <si>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</si>
  <si>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</si>
  <si>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</si>
  <si>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</si>
  <si>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</si>
  <si>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</si>
  <si>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</si>
  <si>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</si>
  <si>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</si>
  <si>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</si>
  <si>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</si>
  <si>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</si>
  <si>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</si>
  <si>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</si>
  <si>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</si>
  <si>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</si>
  <si>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</si>
  <si>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</si>
  <si>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</si>
  <si>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</si>
  <si>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</si>
  <si>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</si>
  <si>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</si>
  <si>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</si>
  <si>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</si>
  <si>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</si>
  <si>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</si>
  <si>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</si>
  <si>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</si>
  <si>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</si>
  <si>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</si>
  <si>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</si>
  <si>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</si>
  <si>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</si>
  <si>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</si>
  <si>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</si>
  <si>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EXPORT TO SOUTH &amp; WEST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</si>
  <si>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</si>
  <si>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</si>
  <si>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</si>
  <si>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</si>
  <si>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</si>
  <si>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</si>
  <si>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</si>
  <si>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</si>
  <si>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</si>
  <si>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</si>
  <si>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</si>
  <si>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</si>
  <si>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</si>
  <si>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</si>
  <si>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</si>
  <si>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</si>
  <si>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</si>
  <si>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</si>
  <si>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</si>
  <si>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</si>
  <si>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</si>
  <si>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</si>
  <si>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</si>
  <si>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</si>
  <si>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</si>
  <si>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</si>
  <si>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</si>
  <si>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</si>
  <si>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</si>
  <si>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</si>
  <si>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</si>
  <si>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</si>
  <si>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</si>
  <si>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</si>
  <si>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</si>
  <si>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</si>
  <si>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</si>
  <si>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</si>
  <si>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</si>
  <si>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</si>
  <si>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</si>
  <si>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</si>
  <si>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</si>
  <si>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</si>
  <si>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</si>
  <si>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</si>
  <si>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</si>
  <si>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</si>
  <si>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</si>
  <si>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</si>
  <si>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</si>
  <si>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</si>
  <si>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</si>
  <si>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</si>
  <si>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</si>
  <si>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</si>
  <si>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</si>
  <si>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</si>
  <si>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</si>
  <si>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</si>
  <si>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</si>
  <si>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</si>
  <si>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</si>
  <si>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</si>
  <si>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</si>
  <si>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</si>
  <si>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</si>
  <si>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</si>
  <si>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</si>
  <si>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</si>
  <si>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</si>
  <si>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</si>
  <si>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</si>
  <si>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</si>
  <si>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</si>
  <si>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</si>
  <si>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</si>
  <si>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</si>
  <si>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</si>
  <si>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</si>
  <si>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</si>
  <si>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</si>
  <si>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</si>
  <si>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</si>
  <si>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</si>
  <si>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</si>
  <si>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</si>
  <si>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</si>
  <si>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</si>
  <si>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</si>
  <si>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</si>
  <si>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</si>
  <si>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</si>
  <si>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</si>
  <si>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</si>
  <si>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</si>
  <si>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</si>
  <si>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</si>
  <si>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</si>
  <si>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</si>
  <si>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</si>
  <si>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</si>
  <si>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</si>
  <si>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</si>
  <si>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</si>
  <si>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</si>
  <si>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</si>
  <si>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</si>
  <si>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</si>
  <si>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</si>
  <si>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</si>
  <si>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</si>
  <si>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</si>
  <si>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</si>
  <si>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</si>
  <si>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</si>
  <si>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</si>
  <si>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</si>
  <si>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</si>
  <si>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</si>
  <si>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</si>
  <si>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</si>
  <si>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</si>
  <si>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</si>
  <si>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</si>
  <si>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</si>
  <si>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</si>
  <si>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</si>
  <si>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</si>
  <si>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</si>
  <si>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</si>
  <si>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</si>
  <si>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</si>
  <si>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</si>
  <si>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</si>
  <si>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</si>
  <si>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</si>
  <si>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</si>
  <si>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</si>
  <si>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</si>
  <si>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</si>
  <si>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</si>
  <si>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</si>
  <si>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</si>
  <si>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</si>
  <si>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</si>
  <si>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</si>
  <si>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</si>
  <si>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</si>
  <si>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</si>
  <si>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</si>
  <si>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</si>
  <si>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</si>
  <si>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</si>
  <si>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</si>
  <si>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</si>
  <si>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</si>
  <si>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</si>
  <si>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</si>
  <si>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</si>
  <si>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</si>
  <si>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</si>
  <si>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</si>
  <si>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</si>
  <si>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</si>
  <si>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</si>
  <si>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</si>
  <si>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</si>
  <si>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</si>
  <si>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</si>
  <si>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</si>
  <si>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</si>
  <si>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</si>
  <si>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</si>
  <si>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</si>
  <si>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</si>
  <si>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</si>
  <si>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</si>
  <si>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</si>
  <si>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</si>
  <si>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</si>
  <si>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</si>
  <si>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</si>
  <si>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</si>
  <si>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</si>
  <si>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</si>
  <si>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</si>
  <si>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</si>
  <si>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</si>
  <si>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</si>
  <si>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</si>
  <si>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</si>
  <si>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</si>
  <si>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</si>
  <si>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</si>
  <si>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</si>
  <si>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</si>
  <si>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</si>
  <si>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</si>
  <si>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</si>
  <si>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</si>
  <si>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</si>
  <si>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</si>
  <si>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</si>
  <si>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</si>
  <si>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</si>
  <si>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</si>
  <si>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</si>
  <si>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</si>
  <si>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</si>
  <si>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</si>
  <si>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</si>
  <si>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</si>
  <si>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</si>
  <si>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</si>
  <si>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</si>
  <si>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</si>
  <si>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</si>
  <si>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</si>
  <si>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</si>
  <si>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</si>
  <si>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</si>
  <si>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</si>
  <si>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</si>
  <si>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</si>
  <si>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</si>
  <si>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</si>
  <si>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</si>
  <si>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</si>
  <si>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</si>
  <si>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</si>
  <si>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</si>
  <si>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</si>
  <si>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</si>
  <si>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</si>
  <si>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</si>
  <si>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</si>
  <si>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</si>
  <si>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</si>
  <si>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</si>
  <si>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</si>
  <si>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</si>
  <si>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</si>
  <si>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</si>
  <si>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</si>
  <si>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</si>
  <si>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</si>
  <si>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</si>
  <si>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</si>
  <si>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</si>
  <si>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</si>
  <si>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</si>
  <si>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</si>
  <si>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</si>
  <si>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</si>
  <si>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</si>
  <si>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</si>
  <si>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</si>
  <si>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</si>
  <si>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</si>
  <si>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</si>
  <si>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</si>
  <si>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</si>
  <si>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</si>
  <si>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</si>
  <si>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</si>
  <si>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</si>
  <si>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</si>
  <si>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</si>
  <si>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 xml:space="preserve">                                            REACTIVE ENERGY RELEASE STATEMENT TO LICENSEES.</t>
  </si>
  <si>
    <t>ROLL OVER</t>
  </si>
  <si>
    <t>DIAL</t>
  </si>
  <si>
    <t>221 kV DMRC #1</t>
  </si>
  <si>
    <t>221 kV DMRC #2</t>
  </si>
  <si>
    <t>66 KV BD MARG-II</t>
  </si>
  <si>
    <t>INDER PURI-2</t>
  </si>
  <si>
    <t>CTR CHANGE FROM 2000/5 TO 2000/1</t>
  </si>
  <si>
    <t>CT RATIO FOUND 800/5 IN CT RATIO TESTING  SO M.F. IS DOUBLED</t>
  </si>
  <si>
    <t>O/G 33KV KIRTI NAGAR</t>
  </si>
  <si>
    <t>GHEBRA-NANGLOI</t>
  </si>
  <si>
    <t>66KV GHEBRA</t>
  </si>
  <si>
    <t>APRIL-2011</t>
  </si>
  <si>
    <t xml:space="preserve">                           PERIOD 1st APRIL-2011 TO 30th APRIL-2011 </t>
  </si>
  <si>
    <t>FINAL READING 01/05/11</t>
  </si>
  <si>
    <t>INTIAL READING 01/04/11</t>
  </si>
  <si>
    <t>Note :Sharing taken from wk-2 abt bill 2011-12</t>
  </si>
  <si>
    <t xml:space="preserve">ASSESSMENT  OF GHEBRA FOR THE MARCH MONTH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</si>
</sst>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2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left" wrapText="1"/>
    </xf>
    <xf numFmtId="2" fontId="49" fillId="0" borderId="17" xfId="0" applyNumberFormat="1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1" fontId="45" fillId="0" borderId="15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2" fontId="21" fillId="0" borderId="0" xfId="0" applyNumberFormat="1" applyFont="1" applyFill="1" applyBorder="1" applyAlignment="1">
      <alignment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70" fontId="17" fillId="0" borderId="15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" fontId="0" fillId="20" borderId="15" xfId="0" applyNumberFormat="1" applyFont="1" applyFill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2" fontId="20" fillId="20" borderId="0" xfId="0" applyNumberFormat="1" applyFont="1" applyFill="1" applyBorder="1" applyAlignment="1">
      <alignment horizontal="left"/>
    </xf>
    <xf numFmtId="1" fontId="49" fillId="20" borderId="0" xfId="0" applyNumberFormat="1" applyFont="1" applyFill="1" applyBorder="1" applyAlignment="1">
      <alignment horizontal="center"/>
    </xf>
    <xf numFmtId="2" fontId="13" fillId="20" borderId="0" xfId="0" applyNumberFormat="1" applyFont="1" applyFill="1" applyBorder="1" applyAlignment="1">
      <alignment/>
    </xf>
    <xf numFmtId="1" fontId="13" fillId="20" borderId="0" xfId="0" applyNumberFormat="1" applyFont="1" applyFill="1" applyBorder="1" applyAlignment="1">
      <alignment horizontal="center"/>
    </xf>
    <xf numFmtId="2" fontId="4" fillId="20" borderId="0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171" fontId="49" fillId="0" borderId="0" xfId="0" applyNumberFormat="1" applyFont="1" applyFill="1" applyBorder="1" applyAlignment="1">
      <alignment horizontal="center"/>
    </xf>
    <xf numFmtId="171" fontId="49" fillId="0" borderId="0" xfId="0" applyNumberFormat="1" applyFont="1" applyBorder="1" applyAlignment="1">
      <alignment horizontal="center"/>
    </xf>
    <xf numFmtId="170" fontId="23" fillId="0" borderId="25" xfId="0" applyNumberFormat="1" applyFont="1" applyFill="1" applyBorder="1" applyAlignment="1">
      <alignment horizontal="center"/>
    </xf>
    <xf numFmtId="171" fontId="45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tabSelected="1" view="pageBreakPreview" zoomScale="70" zoomScaleNormal="85" zoomScaleSheetLayoutView="70" zoomScalePageLayoutView="0" workbookViewId="0" topLeftCell="D119">
      <selection activeCell="H137" sqref="H137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8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19.57421875" style="0" customWidth="1"/>
  </cols>
  <sheetData>
    <row r="1" spans="1:17" ht="26.25">
      <c r="A1" s="1" t="s">
        <v>254</v>
      </c>
      <c r="Q1" s="220" t="s">
        <v>402</v>
      </c>
    </row>
    <row r="2" spans="1:11" ht="15">
      <c r="A2" s="18" t="s">
        <v>255</v>
      </c>
      <c r="K2" s="99"/>
    </row>
    <row r="3" spans="1:8" ht="23.25">
      <c r="A3" s="227" t="s">
        <v>0</v>
      </c>
      <c r="H3" s="4"/>
    </row>
    <row r="4" spans="1:16" ht="24" thickBot="1">
      <c r="A4" s="227" t="s">
        <v>256</v>
      </c>
      <c r="G4" s="21"/>
      <c r="H4" s="21"/>
      <c r="I4" s="99" t="s">
        <v>8</v>
      </c>
      <c r="J4" s="21"/>
      <c r="K4" s="21"/>
      <c r="L4" s="21"/>
      <c r="M4" s="21"/>
      <c r="N4" s="99" t="s">
        <v>7</v>
      </c>
      <c r="O4" s="21"/>
      <c r="P4" s="21"/>
    </row>
    <row r="5" spans="1:17" s="5" customFormat="1" ht="58.5" customHeight="1" thickBot="1" thickTop="1">
      <c r="A5" s="100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404</v>
      </c>
      <c r="H5" s="41" t="s">
        <v>405</v>
      </c>
      <c r="I5" s="41" t="s">
        <v>4</v>
      </c>
      <c r="J5" s="41" t="s">
        <v>5</v>
      </c>
      <c r="K5" s="42" t="s">
        <v>6</v>
      </c>
      <c r="L5" s="43" t="str">
        <f>G5</f>
        <v>FINAL READING 01/05/11</v>
      </c>
      <c r="M5" s="41" t="str">
        <f>H5</f>
        <v>INTIAL READING 01/04/11</v>
      </c>
      <c r="N5" s="41" t="s">
        <v>4</v>
      </c>
      <c r="O5" s="41" t="s">
        <v>5</v>
      </c>
      <c r="P5" s="42" t="s">
        <v>6</v>
      </c>
      <c r="Q5" s="42" t="s">
        <v>327</v>
      </c>
    </row>
    <row r="6" spans="1:12" ht="6.75" customHeight="1" thickBot="1" thickTop="1">
      <c r="A6" s="8"/>
      <c r="B6" s="9"/>
      <c r="C6" s="8"/>
      <c r="D6" s="8"/>
      <c r="E6" s="8"/>
      <c r="F6" s="8"/>
      <c r="L6" s="102"/>
    </row>
    <row r="7" spans="1:17" ht="15.75" customHeight="1" thickTop="1">
      <c r="A7" s="350"/>
      <c r="B7" s="462"/>
      <c r="C7" s="421"/>
      <c r="D7" s="421"/>
      <c r="E7" s="421"/>
      <c r="F7" s="421"/>
      <c r="G7" s="26"/>
      <c r="H7" s="27"/>
      <c r="I7" s="27"/>
      <c r="J7" s="27"/>
      <c r="K7" s="37"/>
      <c r="L7" s="26"/>
      <c r="M7" s="27"/>
      <c r="N7" s="27"/>
      <c r="O7" s="27"/>
      <c r="P7" s="37"/>
      <c r="Q7" s="182"/>
    </row>
    <row r="8" spans="1:17" ht="15.75" customHeight="1">
      <c r="A8" s="352"/>
      <c r="B8" s="464" t="s">
        <v>15</v>
      </c>
      <c r="C8" s="438"/>
      <c r="D8" s="472"/>
      <c r="E8" s="472"/>
      <c r="F8" s="438"/>
      <c r="G8" s="447"/>
      <c r="H8" s="23"/>
      <c r="I8" s="23"/>
      <c r="J8" s="23"/>
      <c r="K8" s="242"/>
      <c r="L8" s="101"/>
      <c r="M8" s="23"/>
      <c r="N8" s="23"/>
      <c r="O8" s="23"/>
      <c r="P8" s="242"/>
      <c r="Q8" s="183"/>
    </row>
    <row r="9" spans="1:17" ht="15.75" customHeight="1">
      <c r="A9" s="352">
        <v>1</v>
      </c>
      <c r="B9" s="463" t="s">
        <v>16</v>
      </c>
      <c r="C9" s="438">
        <v>4864904</v>
      </c>
      <c r="D9" s="471" t="s">
        <v>13</v>
      </c>
      <c r="E9" s="427" t="s">
        <v>364</v>
      </c>
      <c r="F9" s="438">
        <v>-1000</v>
      </c>
      <c r="G9" s="447">
        <v>18819</v>
      </c>
      <c r="H9" s="448">
        <v>19000</v>
      </c>
      <c r="I9" s="448">
        <f aca="true" t="shared" si="0" ref="I9:I57">G9-H9</f>
        <v>-181</v>
      </c>
      <c r="J9" s="448">
        <f aca="true" t="shared" si="1" ref="J9:J57">$F9*I9</f>
        <v>181000</v>
      </c>
      <c r="K9" s="449">
        <f aca="true" t="shared" si="2" ref="K9:K57">J9/1000000</f>
        <v>0.181</v>
      </c>
      <c r="L9" s="447">
        <v>979242</v>
      </c>
      <c r="M9" s="448">
        <v>979262</v>
      </c>
      <c r="N9" s="448">
        <f>L9-M9</f>
        <v>-20</v>
      </c>
      <c r="O9" s="448">
        <f aca="true" t="shared" si="3" ref="O9:O57">$F9*N9</f>
        <v>20000</v>
      </c>
      <c r="P9" s="449">
        <f aca="true" t="shared" si="4" ref="P9:P57">O9/1000000</f>
        <v>0.02</v>
      </c>
      <c r="Q9" s="183"/>
    </row>
    <row r="10" spans="1:17" ht="15.75" customHeight="1">
      <c r="A10" s="352">
        <v>2</v>
      </c>
      <c r="B10" s="463" t="s">
        <v>17</v>
      </c>
      <c r="C10" s="438">
        <v>4902499</v>
      </c>
      <c r="D10" s="471" t="s">
        <v>13</v>
      </c>
      <c r="E10" s="427" t="s">
        <v>364</v>
      </c>
      <c r="F10" s="438">
        <v>-1000</v>
      </c>
      <c r="G10" s="447">
        <v>999196</v>
      </c>
      <c r="H10" s="448">
        <v>999265</v>
      </c>
      <c r="I10" s="448">
        <f t="shared" si="0"/>
        <v>-69</v>
      </c>
      <c r="J10" s="448">
        <f t="shared" si="1"/>
        <v>69000</v>
      </c>
      <c r="K10" s="449">
        <f t="shared" si="2"/>
        <v>0.069</v>
      </c>
      <c r="L10" s="447">
        <v>992307</v>
      </c>
      <c r="M10" s="448">
        <v>992857</v>
      </c>
      <c r="N10" s="448">
        <f>L10-M10</f>
        <v>-550</v>
      </c>
      <c r="O10" s="448">
        <f t="shared" si="3"/>
        <v>550000</v>
      </c>
      <c r="P10" s="449">
        <f t="shared" si="4"/>
        <v>0.55</v>
      </c>
      <c r="Q10" s="568"/>
    </row>
    <row r="11" spans="1:17" ht="15.75" customHeight="1">
      <c r="A11" s="352">
        <v>3</v>
      </c>
      <c r="B11" s="463" t="s">
        <v>18</v>
      </c>
      <c r="C11" s="438">
        <v>4864905</v>
      </c>
      <c r="D11" s="471" t="s">
        <v>13</v>
      </c>
      <c r="E11" s="427" t="s">
        <v>364</v>
      </c>
      <c r="F11" s="438">
        <v>-1000</v>
      </c>
      <c r="G11" s="447">
        <v>20533</v>
      </c>
      <c r="H11" s="448">
        <v>20714</v>
      </c>
      <c r="I11" s="448">
        <f t="shared" si="0"/>
        <v>-181</v>
      </c>
      <c r="J11" s="448">
        <f t="shared" si="1"/>
        <v>181000</v>
      </c>
      <c r="K11" s="449">
        <f t="shared" si="2"/>
        <v>0.181</v>
      </c>
      <c r="L11" s="447">
        <v>1254</v>
      </c>
      <c r="M11" s="448">
        <v>1259</v>
      </c>
      <c r="N11" s="448">
        <f>L11-M11</f>
        <v>-5</v>
      </c>
      <c r="O11" s="448">
        <f t="shared" si="3"/>
        <v>5000</v>
      </c>
      <c r="P11" s="449">
        <f t="shared" si="4"/>
        <v>0.005</v>
      </c>
      <c r="Q11" s="183"/>
    </row>
    <row r="12" spans="1:17" ht="15.75" customHeight="1">
      <c r="A12" s="352"/>
      <c r="B12" s="464" t="s">
        <v>19</v>
      </c>
      <c r="C12" s="438"/>
      <c r="D12" s="472"/>
      <c r="E12" s="472"/>
      <c r="F12" s="438"/>
      <c r="G12" s="447"/>
      <c r="H12" s="448"/>
      <c r="I12" s="448"/>
      <c r="J12" s="448"/>
      <c r="K12" s="449"/>
      <c r="L12" s="447"/>
      <c r="M12" s="448"/>
      <c r="N12" s="448"/>
      <c r="O12" s="448"/>
      <c r="P12" s="449"/>
      <c r="Q12" s="183"/>
    </row>
    <row r="13" spans="1:17" ht="15.75" customHeight="1">
      <c r="A13" s="352">
        <v>4</v>
      </c>
      <c r="B13" s="463" t="s">
        <v>16</v>
      </c>
      <c r="C13" s="438">
        <v>4864912</v>
      </c>
      <c r="D13" s="471" t="s">
        <v>13</v>
      </c>
      <c r="E13" s="427" t="s">
        <v>364</v>
      </c>
      <c r="F13" s="438">
        <v>-1000</v>
      </c>
      <c r="G13" s="447">
        <v>975060</v>
      </c>
      <c r="H13" s="448">
        <v>975058</v>
      </c>
      <c r="I13" s="448">
        <f t="shared" si="0"/>
        <v>2</v>
      </c>
      <c r="J13" s="448">
        <f t="shared" si="1"/>
        <v>-2000</v>
      </c>
      <c r="K13" s="449">
        <f t="shared" si="2"/>
        <v>-0.002</v>
      </c>
      <c r="L13" s="447">
        <v>987386</v>
      </c>
      <c r="M13" s="448">
        <v>987887</v>
      </c>
      <c r="N13" s="448">
        <f>L13-M13</f>
        <v>-501</v>
      </c>
      <c r="O13" s="448">
        <f t="shared" si="3"/>
        <v>501000</v>
      </c>
      <c r="P13" s="449">
        <f t="shared" si="4"/>
        <v>0.501</v>
      </c>
      <c r="Q13" s="183"/>
    </row>
    <row r="14" spans="1:17" ht="15.75" customHeight="1">
      <c r="A14" s="352">
        <v>5</v>
      </c>
      <c r="B14" s="463" t="s">
        <v>17</v>
      </c>
      <c r="C14" s="438">
        <v>4864913</v>
      </c>
      <c r="D14" s="471" t="s">
        <v>13</v>
      </c>
      <c r="E14" s="427" t="s">
        <v>364</v>
      </c>
      <c r="F14" s="438">
        <v>-1000</v>
      </c>
      <c r="G14" s="447">
        <v>923381</v>
      </c>
      <c r="H14" s="448">
        <v>923583</v>
      </c>
      <c r="I14" s="448">
        <f t="shared" si="0"/>
        <v>-202</v>
      </c>
      <c r="J14" s="448">
        <f t="shared" si="1"/>
        <v>202000</v>
      </c>
      <c r="K14" s="449">
        <f t="shared" si="2"/>
        <v>0.202</v>
      </c>
      <c r="L14" s="447">
        <v>959623</v>
      </c>
      <c r="M14" s="448">
        <v>960164</v>
      </c>
      <c r="N14" s="448">
        <f>L14-M14</f>
        <v>-541</v>
      </c>
      <c r="O14" s="448">
        <f t="shared" si="3"/>
        <v>541000</v>
      </c>
      <c r="P14" s="449">
        <f t="shared" si="4"/>
        <v>0.541</v>
      </c>
      <c r="Q14" s="183"/>
    </row>
    <row r="15" spans="1:17" ht="15.75" customHeight="1">
      <c r="A15" s="352"/>
      <c r="B15" s="464" t="s">
        <v>22</v>
      </c>
      <c r="C15" s="438"/>
      <c r="D15" s="472"/>
      <c r="E15" s="427"/>
      <c r="F15" s="438"/>
      <c r="G15" s="447"/>
      <c r="H15" s="448"/>
      <c r="I15" s="448"/>
      <c r="J15" s="448"/>
      <c r="K15" s="449"/>
      <c r="L15" s="447"/>
      <c r="M15" s="448"/>
      <c r="N15" s="448"/>
      <c r="O15" s="448"/>
      <c r="P15" s="449"/>
      <c r="Q15" s="183"/>
    </row>
    <row r="16" spans="1:17" ht="15.75" customHeight="1">
      <c r="A16" s="352">
        <v>6</v>
      </c>
      <c r="B16" s="463" t="s">
        <v>16</v>
      </c>
      <c r="C16" s="438">
        <v>4864982</v>
      </c>
      <c r="D16" s="471" t="s">
        <v>13</v>
      </c>
      <c r="E16" s="427" t="s">
        <v>364</v>
      </c>
      <c r="F16" s="438">
        <v>-1000</v>
      </c>
      <c r="G16" s="447">
        <v>18228</v>
      </c>
      <c r="H16" s="448">
        <v>18182</v>
      </c>
      <c r="I16" s="448">
        <f t="shared" si="0"/>
        <v>46</v>
      </c>
      <c r="J16" s="448">
        <f t="shared" si="1"/>
        <v>-46000</v>
      </c>
      <c r="K16" s="449">
        <f t="shared" si="2"/>
        <v>-0.046</v>
      </c>
      <c r="L16" s="447">
        <v>12819</v>
      </c>
      <c r="M16" s="448">
        <v>12430</v>
      </c>
      <c r="N16" s="448">
        <f>L16-M16</f>
        <v>389</v>
      </c>
      <c r="O16" s="448">
        <f t="shared" si="3"/>
        <v>-389000</v>
      </c>
      <c r="P16" s="449">
        <f t="shared" si="4"/>
        <v>-0.389</v>
      </c>
      <c r="Q16" s="183"/>
    </row>
    <row r="17" spans="1:17" ht="15.75" customHeight="1">
      <c r="A17" s="352">
        <v>7</v>
      </c>
      <c r="B17" s="463" t="s">
        <v>17</v>
      </c>
      <c r="C17" s="438">
        <v>4864983</v>
      </c>
      <c r="D17" s="471" t="s">
        <v>13</v>
      </c>
      <c r="E17" s="427" t="s">
        <v>364</v>
      </c>
      <c r="F17" s="438">
        <v>-1000</v>
      </c>
      <c r="G17" s="447">
        <v>19249</v>
      </c>
      <c r="H17" s="448">
        <v>19188</v>
      </c>
      <c r="I17" s="448">
        <f t="shared" si="0"/>
        <v>61</v>
      </c>
      <c r="J17" s="448">
        <f t="shared" si="1"/>
        <v>-61000</v>
      </c>
      <c r="K17" s="449">
        <f t="shared" si="2"/>
        <v>-0.061</v>
      </c>
      <c r="L17" s="447">
        <v>9447</v>
      </c>
      <c r="M17" s="448">
        <v>9132</v>
      </c>
      <c r="N17" s="448">
        <f>L17-M17</f>
        <v>315</v>
      </c>
      <c r="O17" s="448">
        <f t="shared" si="3"/>
        <v>-315000</v>
      </c>
      <c r="P17" s="449">
        <f t="shared" si="4"/>
        <v>-0.315</v>
      </c>
      <c r="Q17" s="183"/>
    </row>
    <row r="18" spans="1:17" ht="15.75" customHeight="1">
      <c r="A18" s="352">
        <v>8</v>
      </c>
      <c r="B18" s="463" t="s">
        <v>23</v>
      </c>
      <c r="C18" s="438">
        <v>4864953</v>
      </c>
      <c r="D18" s="471" t="s">
        <v>13</v>
      </c>
      <c r="E18" s="427" t="s">
        <v>364</v>
      </c>
      <c r="F18" s="438">
        <v>-1000</v>
      </c>
      <c r="G18" s="447">
        <v>17119</v>
      </c>
      <c r="H18" s="448">
        <v>17119</v>
      </c>
      <c r="I18" s="448">
        <f t="shared" si="0"/>
        <v>0</v>
      </c>
      <c r="J18" s="448">
        <f t="shared" si="1"/>
        <v>0</v>
      </c>
      <c r="K18" s="449">
        <f t="shared" si="2"/>
        <v>0</v>
      </c>
      <c r="L18" s="447">
        <v>996676</v>
      </c>
      <c r="M18" s="448">
        <v>997186</v>
      </c>
      <c r="N18" s="448">
        <f>L18-M18</f>
        <v>-510</v>
      </c>
      <c r="O18" s="448">
        <f t="shared" si="3"/>
        <v>510000</v>
      </c>
      <c r="P18" s="449">
        <f t="shared" si="4"/>
        <v>0.51</v>
      </c>
      <c r="Q18" s="183"/>
    </row>
    <row r="19" spans="1:17" ht="15.75" customHeight="1">
      <c r="A19" s="352">
        <v>9</v>
      </c>
      <c r="B19" s="463" t="s">
        <v>24</v>
      </c>
      <c r="C19" s="438">
        <v>4864984</v>
      </c>
      <c r="D19" s="471" t="s">
        <v>13</v>
      </c>
      <c r="E19" s="427" t="s">
        <v>364</v>
      </c>
      <c r="F19" s="438">
        <v>-1000</v>
      </c>
      <c r="G19" s="447">
        <v>11980</v>
      </c>
      <c r="H19" s="448">
        <v>11980</v>
      </c>
      <c r="I19" s="448">
        <f t="shared" si="0"/>
        <v>0</v>
      </c>
      <c r="J19" s="448">
        <f t="shared" si="1"/>
        <v>0</v>
      </c>
      <c r="K19" s="449">
        <f t="shared" si="2"/>
        <v>0</v>
      </c>
      <c r="L19" s="447">
        <v>987765</v>
      </c>
      <c r="M19" s="448">
        <v>988459</v>
      </c>
      <c r="N19" s="448">
        <f>L19-M19</f>
        <v>-694</v>
      </c>
      <c r="O19" s="448">
        <f t="shared" si="3"/>
        <v>694000</v>
      </c>
      <c r="P19" s="449">
        <f t="shared" si="4"/>
        <v>0.694</v>
      </c>
      <c r="Q19" s="183"/>
    </row>
    <row r="20" spans="1:17" ht="15.75" customHeight="1">
      <c r="A20" s="352"/>
      <c r="B20" s="464" t="s">
        <v>25</v>
      </c>
      <c r="C20" s="438"/>
      <c r="D20" s="472"/>
      <c r="E20" s="427"/>
      <c r="F20" s="438"/>
      <c r="G20" s="447"/>
      <c r="H20" s="448"/>
      <c r="I20" s="448"/>
      <c r="J20" s="448"/>
      <c r="K20" s="449"/>
      <c r="L20" s="447"/>
      <c r="M20" s="448"/>
      <c r="N20" s="448"/>
      <c r="O20" s="448"/>
      <c r="P20" s="449"/>
      <c r="Q20" s="183"/>
    </row>
    <row r="21" spans="1:17" ht="15.75" customHeight="1">
      <c r="A21" s="352">
        <v>10</v>
      </c>
      <c r="B21" s="463" t="s">
        <v>16</v>
      </c>
      <c r="C21" s="438">
        <v>4864939</v>
      </c>
      <c r="D21" s="471" t="s">
        <v>13</v>
      </c>
      <c r="E21" s="427" t="s">
        <v>364</v>
      </c>
      <c r="F21" s="438">
        <v>-1000</v>
      </c>
      <c r="G21" s="447">
        <v>35702</v>
      </c>
      <c r="H21" s="448">
        <v>35824</v>
      </c>
      <c r="I21" s="448">
        <f t="shared" si="0"/>
        <v>-122</v>
      </c>
      <c r="J21" s="448">
        <f t="shared" si="1"/>
        <v>122000</v>
      </c>
      <c r="K21" s="449">
        <f t="shared" si="2"/>
        <v>0.122</v>
      </c>
      <c r="L21" s="447">
        <v>9901</v>
      </c>
      <c r="M21" s="448">
        <v>9908</v>
      </c>
      <c r="N21" s="448">
        <f>L21-M21</f>
        <v>-7</v>
      </c>
      <c r="O21" s="448">
        <f t="shared" si="3"/>
        <v>7000</v>
      </c>
      <c r="P21" s="449">
        <f t="shared" si="4"/>
        <v>0.007</v>
      </c>
      <c r="Q21" s="183"/>
    </row>
    <row r="22" spans="1:17" ht="15.75" customHeight="1">
      <c r="A22" s="352">
        <v>11</v>
      </c>
      <c r="B22" s="463" t="s">
        <v>26</v>
      </c>
      <c r="C22" s="438">
        <v>4864940</v>
      </c>
      <c r="D22" s="471" t="s">
        <v>13</v>
      </c>
      <c r="E22" s="427" t="s">
        <v>364</v>
      </c>
      <c r="F22" s="438">
        <v>-1000</v>
      </c>
      <c r="G22" s="447">
        <v>2774</v>
      </c>
      <c r="H22" s="448">
        <v>3394</v>
      </c>
      <c r="I22" s="448">
        <f t="shared" si="0"/>
        <v>-620</v>
      </c>
      <c r="J22" s="448">
        <f t="shared" si="1"/>
        <v>620000</v>
      </c>
      <c r="K22" s="449">
        <f t="shared" si="2"/>
        <v>0.62</v>
      </c>
      <c r="L22" s="447">
        <v>4234</v>
      </c>
      <c r="M22" s="448">
        <v>4235</v>
      </c>
      <c r="N22" s="448">
        <f>L22-M22</f>
        <v>-1</v>
      </c>
      <c r="O22" s="448">
        <f t="shared" si="3"/>
        <v>1000</v>
      </c>
      <c r="P22" s="449">
        <f t="shared" si="4"/>
        <v>0.001</v>
      </c>
      <c r="Q22" s="183"/>
    </row>
    <row r="23" spans="1:17" ht="16.5">
      <c r="A23" s="352">
        <v>12</v>
      </c>
      <c r="B23" s="463" t="s">
        <v>23</v>
      </c>
      <c r="C23" s="438">
        <v>5128410</v>
      </c>
      <c r="D23" s="471" t="s">
        <v>13</v>
      </c>
      <c r="E23" s="427" t="s">
        <v>364</v>
      </c>
      <c r="F23" s="438">
        <v>-1000</v>
      </c>
      <c r="G23" s="447">
        <v>998835</v>
      </c>
      <c r="H23" s="448">
        <v>999089</v>
      </c>
      <c r="I23" s="448">
        <f>G23-H23</f>
        <v>-254</v>
      </c>
      <c r="J23" s="448">
        <f t="shared" si="1"/>
        <v>254000</v>
      </c>
      <c r="K23" s="449">
        <f t="shared" si="2"/>
        <v>0.254</v>
      </c>
      <c r="L23" s="447">
        <v>999960</v>
      </c>
      <c r="M23" s="448">
        <v>999963</v>
      </c>
      <c r="N23" s="448">
        <f>L23-M23</f>
        <v>-3</v>
      </c>
      <c r="O23" s="448">
        <f t="shared" si="3"/>
        <v>3000</v>
      </c>
      <c r="P23" s="449">
        <f t="shared" si="4"/>
        <v>0.003</v>
      </c>
      <c r="Q23" s="630"/>
    </row>
    <row r="24" spans="1:17" ht="18.75" customHeight="1">
      <c r="A24" s="352">
        <v>13</v>
      </c>
      <c r="B24" s="463" t="s">
        <v>27</v>
      </c>
      <c r="C24" s="438">
        <v>4865060</v>
      </c>
      <c r="D24" s="471" t="s">
        <v>13</v>
      </c>
      <c r="E24" s="427" t="s">
        <v>364</v>
      </c>
      <c r="F24" s="438">
        <v>1000</v>
      </c>
      <c r="G24" s="447">
        <v>966588</v>
      </c>
      <c r="H24" s="448">
        <v>968733</v>
      </c>
      <c r="I24" s="448">
        <f t="shared" si="0"/>
        <v>-2145</v>
      </c>
      <c r="J24" s="448">
        <f t="shared" si="1"/>
        <v>-2145000</v>
      </c>
      <c r="K24" s="449">
        <f t="shared" si="2"/>
        <v>-2.145</v>
      </c>
      <c r="L24" s="447">
        <v>920612</v>
      </c>
      <c r="M24" s="448">
        <v>920612</v>
      </c>
      <c r="N24" s="448">
        <f>L24-M24</f>
        <v>0</v>
      </c>
      <c r="O24" s="448">
        <f t="shared" si="3"/>
        <v>0</v>
      </c>
      <c r="P24" s="449">
        <f t="shared" si="4"/>
        <v>0</v>
      </c>
      <c r="Q24" s="183"/>
    </row>
    <row r="25" spans="1:17" ht="15.75" customHeight="1">
      <c r="A25" s="352"/>
      <c r="B25" s="464" t="s">
        <v>28</v>
      </c>
      <c r="C25" s="438"/>
      <c r="D25" s="472"/>
      <c r="E25" s="427"/>
      <c r="F25" s="438"/>
      <c r="G25" s="447"/>
      <c r="H25" s="448"/>
      <c r="I25" s="448"/>
      <c r="J25" s="448"/>
      <c r="K25" s="449"/>
      <c r="L25" s="447"/>
      <c r="M25" s="448"/>
      <c r="N25" s="448"/>
      <c r="O25" s="448"/>
      <c r="P25" s="449"/>
      <c r="Q25" s="183"/>
    </row>
    <row r="26" spans="1:17" ht="15.75" customHeight="1">
      <c r="A26" s="352">
        <v>14</v>
      </c>
      <c r="B26" s="463" t="s">
        <v>16</v>
      </c>
      <c r="C26" s="438">
        <v>4865034</v>
      </c>
      <c r="D26" s="471" t="s">
        <v>13</v>
      </c>
      <c r="E26" s="427" t="s">
        <v>364</v>
      </c>
      <c r="F26" s="438">
        <v>-1000</v>
      </c>
      <c r="G26" s="447">
        <v>997491</v>
      </c>
      <c r="H26" s="448">
        <v>997491</v>
      </c>
      <c r="I26" s="448">
        <f t="shared" si="0"/>
        <v>0</v>
      </c>
      <c r="J26" s="448">
        <f t="shared" si="1"/>
        <v>0</v>
      </c>
      <c r="K26" s="449">
        <f t="shared" si="2"/>
        <v>0</v>
      </c>
      <c r="L26" s="447">
        <v>16034</v>
      </c>
      <c r="M26" s="448">
        <v>16316</v>
      </c>
      <c r="N26" s="448">
        <f>L26-M26</f>
        <v>-282</v>
      </c>
      <c r="O26" s="448">
        <f t="shared" si="3"/>
        <v>282000</v>
      </c>
      <c r="P26" s="449">
        <f t="shared" si="4"/>
        <v>0.282</v>
      </c>
      <c r="Q26" s="183"/>
    </row>
    <row r="27" spans="1:17" ht="15.75" customHeight="1">
      <c r="A27" s="352">
        <v>15</v>
      </c>
      <c r="B27" s="463" t="s">
        <v>17</v>
      </c>
      <c r="C27" s="438">
        <v>4865035</v>
      </c>
      <c r="D27" s="471" t="s">
        <v>13</v>
      </c>
      <c r="E27" s="427" t="s">
        <v>364</v>
      </c>
      <c r="F27" s="438">
        <v>-1000</v>
      </c>
      <c r="G27" s="447">
        <v>998345</v>
      </c>
      <c r="H27" s="448">
        <v>998366</v>
      </c>
      <c r="I27" s="448">
        <f t="shared" si="0"/>
        <v>-21</v>
      </c>
      <c r="J27" s="448">
        <f t="shared" si="1"/>
        <v>21000</v>
      </c>
      <c r="K27" s="449">
        <f t="shared" si="2"/>
        <v>0.021</v>
      </c>
      <c r="L27" s="447">
        <v>18428</v>
      </c>
      <c r="M27" s="448">
        <v>18437</v>
      </c>
      <c r="N27" s="448">
        <f>L27-M27</f>
        <v>-9</v>
      </c>
      <c r="O27" s="448">
        <f t="shared" si="3"/>
        <v>9000</v>
      </c>
      <c r="P27" s="449">
        <f t="shared" si="4"/>
        <v>0.009</v>
      </c>
      <c r="Q27" s="183"/>
    </row>
    <row r="28" spans="1:17" ht="15.75" customHeight="1">
      <c r="A28" s="352">
        <v>16</v>
      </c>
      <c r="B28" s="463" t="s">
        <v>18</v>
      </c>
      <c r="C28" s="438">
        <v>4902500</v>
      </c>
      <c r="D28" s="471" t="s">
        <v>13</v>
      </c>
      <c r="E28" s="427" t="s">
        <v>364</v>
      </c>
      <c r="F28" s="438">
        <v>-1000</v>
      </c>
      <c r="G28" s="447">
        <v>1108</v>
      </c>
      <c r="H28" s="448">
        <v>1102</v>
      </c>
      <c r="I28" s="448">
        <f t="shared" si="0"/>
        <v>6</v>
      </c>
      <c r="J28" s="448">
        <f t="shared" si="1"/>
        <v>-6000</v>
      </c>
      <c r="K28" s="449">
        <f t="shared" si="2"/>
        <v>-0.006</v>
      </c>
      <c r="L28" s="447">
        <v>20970</v>
      </c>
      <c r="M28" s="448">
        <v>20905</v>
      </c>
      <c r="N28" s="448">
        <f>L28-M28</f>
        <v>65</v>
      </c>
      <c r="O28" s="448">
        <f t="shared" si="3"/>
        <v>-65000</v>
      </c>
      <c r="P28" s="449">
        <f t="shared" si="4"/>
        <v>-0.065</v>
      </c>
      <c r="Q28" s="183"/>
    </row>
    <row r="29" spans="1:17" ht="15.75" customHeight="1">
      <c r="A29" s="352"/>
      <c r="B29" s="463"/>
      <c r="C29" s="438"/>
      <c r="D29" s="471"/>
      <c r="E29" s="427"/>
      <c r="F29" s="438"/>
      <c r="G29" s="447"/>
      <c r="H29" s="448"/>
      <c r="I29" s="448"/>
      <c r="J29" s="448"/>
      <c r="K29" s="449"/>
      <c r="L29" s="447"/>
      <c r="M29" s="448"/>
      <c r="N29" s="448"/>
      <c r="O29" s="448"/>
      <c r="P29" s="449"/>
      <c r="Q29" s="183"/>
    </row>
    <row r="30" spans="1:17" ht="15.75" customHeight="1">
      <c r="A30" s="352"/>
      <c r="B30" s="464" t="s">
        <v>29</v>
      </c>
      <c r="C30" s="438"/>
      <c r="D30" s="472"/>
      <c r="E30" s="427"/>
      <c r="F30" s="438"/>
      <c r="G30" s="447"/>
      <c r="H30" s="448"/>
      <c r="I30" s="448"/>
      <c r="J30" s="448"/>
      <c r="K30" s="449"/>
      <c r="L30" s="447"/>
      <c r="M30" s="448"/>
      <c r="N30" s="448"/>
      <c r="O30" s="448"/>
      <c r="P30" s="449"/>
      <c r="Q30" s="183"/>
    </row>
    <row r="31" spans="1:17" ht="15.75" customHeight="1">
      <c r="A31" s="352">
        <v>17</v>
      </c>
      <c r="B31" s="463" t="s">
        <v>30</v>
      </c>
      <c r="C31" s="438">
        <v>4864886</v>
      </c>
      <c r="D31" s="471" t="s">
        <v>13</v>
      </c>
      <c r="E31" s="427" t="s">
        <v>364</v>
      </c>
      <c r="F31" s="438">
        <v>1000</v>
      </c>
      <c r="G31" s="447">
        <v>999566</v>
      </c>
      <c r="H31" s="448">
        <v>999622</v>
      </c>
      <c r="I31" s="448">
        <f t="shared" si="0"/>
        <v>-56</v>
      </c>
      <c r="J31" s="448">
        <f t="shared" si="1"/>
        <v>-56000</v>
      </c>
      <c r="K31" s="449">
        <f t="shared" si="2"/>
        <v>-0.056</v>
      </c>
      <c r="L31" s="447">
        <v>31270</v>
      </c>
      <c r="M31" s="448">
        <v>31417</v>
      </c>
      <c r="N31" s="448">
        <f aca="true" t="shared" si="5" ref="N31:N36">L31-M31</f>
        <v>-147</v>
      </c>
      <c r="O31" s="448">
        <f t="shared" si="3"/>
        <v>-147000</v>
      </c>
      <c r="P31" s="449">
        <f t="shared" si="4"/>
        <v>-0.147</v>
      </c>
      <c r="Q31" s="183"/>
    </row>
    <row r="32" spans="1:17" ht="15.75" customHeight="1">
      <c r="A32" s="352">
        <v>18</v>
      </c>
      <c r="B32" s="463" t="s">
        <v>31</v>
      </c>
      <c r="C32" s="438">
        <v>4864887</v>
      </c>
      <c r="D32" s="471" t="s">
        <v>13</v>
      </c>
      <c r="E32" s="427" t="s">
        <v>364</v>
      </c>
      <c r="F32" s="438">
        <v>1000</v>
      </c>
      <c r="G32" s="447">
        <v>186</v>
      </c>
      <c r="H32" s="448">
        <v>156</v>
      </c>
      <c r="I32" s="448">
        <f t="shared" si="0"/>
        <v>30</v>
      </c>
      <c r="J32" s="448">
        <f t="shared" si="1"/>
        <v>30000</v>
      </c>
      <c r="K32" s="449">
        <f t="shared" si="2"/>
        <v>0.03</v>
      </c>
      <c r="L32" s="447">
        <v>26261</v>
      </c>
      <c r="M32" s="448">
        <v>25995</v>
      </c>
      <c r="N32" s="448">
        <f t="shared" si="5"/>
        <v>266</v>
      </c>
      <c r="O32" s="448">
        <f t="shared" si="3"/>
        <v>266000</v>
      </c>
      <c r="P32" s="449">
        <f t="shared" si="4"/>
        <v>0.266</v>
      </c>
      <c r="Q32" s="183"/>
    </row>
    <row r="33" spans="1:17" ht="15.75" customHeight="1">
      <c r="A33" s="352">
        <v>19</v>
      </c>
      <c r="B33" s="463" t="s">
        <v>32</v>
      </c>
      <c r="C33" s="438">
        <v>4864798</v>
      </c>
      <c r="D33" s="471" t="s">
        <v>13</v>
      </c>
      <c r="E33" s="427" t="s">
        <v>364</v>
      </c>
      <c r="F33" s="438">
        <v>100</v>
      </c>
      <c r="G33" s="447">
        <v>1726</v>
      </c>
      <c r="H33" s="448">
        <v>1722</v>
      </c>
      <c r="I33" s="448">
        <f t="shared" si="0"/>
        <v>4</v>
      </c>
      <c r="J33" s="448">
        <f t="shared" si="1"/>
        <v>400</v>
      </c>
      <c r="K33" s="449">
        <f t="shared" si="2"/>
        <v>0.0004</v>
      </c>
      <c r="L33" s="447">
        <v>101485</v>
      </c>
      <c r="M33" s="448">
        <v>100146</v>
      </c>
      <c r="N33" s="448">
        <f t="shared" si="5"/>
        <v>1339</v>
      </c>
      <c r="O33" s="448">
        <f t="shared" si="3"/>
        <v>133900</v>
      </c>
      <c r="P33" s="449">
        <f t="shared" si="4"/>
        <v>0.1339</v>
      </c>
      <c r="Q33" s="183"/>
    </row>
    <row r="34" spans="1:17" ht="15.75" customHeight="1">
      <c r="A34" s="352">
        <v>20</v>
      </c>
      <c r="B34" s="463" t="s">
        <v>33</v>
      </c>
      <c r="C34" s="438">
        <v>4864799</v>
      </c>
      <c r="D34" s="471" t="s">
        <v>13</v>
      </c>
      <c r="E34" s="427" t="s">
        <v>364</v>
      </c>
      <c r="F34" s="438">
        <v>100</v>
      </c>
      <c r="G34" s="447">
        <v>2852</v>
      </c>
      <c r="H34" s="448">
        <v>2720</v>
      </c>
      <c r="I34" s="448">
        <f t="shared" si="0"/>
        <v>132</v>
      </c>
      <c r="J34" s="448">
        <f t="shared" si="1"/>
        <v>13200</v>
      </c>
      <c r="K34" s="449">
        <f t="shared" si="2"/>
        <v>0.0132</v>
      </c>
      <c r="L34" s="447">
        <v>157425</v>
      </c>
      <c r="M34" s="448">
        <v>155929</v>
      </c>
      <c r="N34" s="448">
        <f t="shared" si="5"/>
        <v>1496</v>
      </c>
      <c r="O34" s="448">
        <f t="shared" si="3"/>
        <v>149600</v>
      </c>
      <c r="P34" s="449">
        <f t="shared" si="4"/>
        <v>0.1496</v>
      </c>
      <c r="Q34" s="183"/>
    </row>
    <row r="35" spans="1:17" ht="15.75" customHeight="1">
      <c r="A35" s="352">
        <v>21</v>
      </c>
      <c r="B35" s="463" t="s">
        <v>34</v>
      </c>
      <c r="C35" s="438">
        <v>4864888</v>
      </c>
      <c r="D35" s="471" t="s">
        <v>13</v>
      </c>
      <c r="E35" s="427" t="s">
        <v>364</v>
      </c>
      <c r="F35" s="438">
        <v>1000</v>
      </c>
      <c r="G35" s="447">
        <v>996102</v>
      </c>
      <c r="H35" s="448">
        <v>996101</v>
      </c>
      <c r="I35" s="448">
        <f t="shared" si="0"/>
        <v>1</v>
      </c>
      <c r="J35" s="448">
        <f t="shared" si="1"/>
        <v>1000</v>
      </c>
      <c r="K35" s="449">
        <f t="shared" si="2"/>
        <v>0.001</v>
      </c>
      <c r="L35" s="447">
        <v>998343</v>
      </c>
      <c r="M35" s="448">
        <v>998360</v>
      </c>
      <c r="N35" s="448">
        <f t="shared" si="5"/>
        <v>-17</v>
      </c>
      <c r="O35" s="448">
        <f t="shared" si="3"/>
        <v>-17000</v>
      </c>
      <c r="P35" s="449">
        <f t="shared" si="4"/>
        <v>-0.017</v>
      </c>
      <c r="Q35" s="183"/>
    </row>
    <row r="36" spans="1:17" ht="21" customHeight="1">
      <c r="A36" s="352">
        <v>22</v>
      </c>
      <c r="B36" s="463" t="s">
        <v>396</v>
      </c>
      <c r="C36" s="438">
        <v>5128402</v>
      </c>
      <c r="D36" s="471" t="s">
        <v>13</v>
      </c>
      <c r="E36" s="427" t="s">
        <v>364</v>
      </c>
      <c r="F36" s="438">
        <v>1000</v>
      </c>
      <c r="G36" s="447">
        <v>999937</v>
      </c>
      <c r="H36" s="448">
        <v>999933</v>
      </c>
      <c r="I36" s="448">
        <f>G36-H36</f>
        <v>4</v>
      </c>
      <c r="J36" s="448">
        <f t="shared" si="1"/>
        <v>4000</v>
      </c>
      <c r="K36" s="449">
        <f t="shared" si="2"/>
        <v>0.004</v>
      </c>
      <c r="L36" s="447">
        <v>1000063</v>
      </c>
      <c r="M36" s="448">
        <v>999972</v>
      </c>
      <c r="N36" s="448">
        <f t="shared" si="5"/>
        <v>91</v>
      </c>
      <c r="O36" s="448">
        <f t="shared" si="3"/>
        <v>91000</v>
      </c>
      <c r="P36" s="449">
        <f t="shared" si="4"/>
        <v>0.091</v>
      </c>
      <c r="Q36" s="630" t="s">
        <v>391</v>
      </c>
    </row>
    <row r="37" spans="1:17" ht="15.75" customHeight="1">
      <c r="A37" s="352"/>
      <c r="B37" s="465" t="s">
        <v>35</v>
      </c>
      <c r="C37" s="438"/>
      <c r="D37" s="471"/>
      <c r="E37" s="427"/>
      <c r="F37" s="438"/>
      <c r="G37" s="447"/>
      <c r="H37" s="448"/>
      <c r="I37" s="448"/>
      <c r="J37" s="448"/>
      <c r="K37" s="449"/>
      <c r="L37" s="447"/>
      <c r="M37" s="448"/>
      <c r="N37" s="448"/>
      <c r="O37" s="448"/>
      <c r="P37" s="449"/>
      <c r="Q37" s="183"/>
    </row>
    <row r="38" spans="1:17" ht="15.75" customHeight="1">
      <c r="A38" s="352">
        <v>23</v>
      </c>
      <c r="B38" s="463" t="s">
        <v>393</v>
      </c>
      <c r="C38" s="438">
        <v>4865057</v>
      </c>
      <c r="D38" s="471" t="s">
        <v>13</v>
      </c>
      <c r="E38" s="427" t="s">
        <v>364</v>
      </c>
      <c r="F38" s="438">
        <v>1000</v>
      </c>
      <c r="G38" s="447">
        <v>655117</v>
      </c>
      <c r="H38" s="448">
        <v>655317</v>
      </c>
      <c r="I38" s="448">
        <f t="shared" si="0"/>
        <v>-200</v>
      </c>
      <c r="J38" s="448">
        <f t="shared" si="1"/>
        <v>-200000</v>
      </c>
      <c r="K38" s="449">
        <f t="shared" si="2"/>
        <v>-0.2</v>
      </c>
      <c r="L38" s="447">
        <v>803228</v>
      </c>
      <c r="M38" s="448">
        <v>803250</v>
      </c>
      <c r="N38" s="448">
        <f>L38-M38</f>
        <v>-22</v>
      </c>
      <c r="O38" s="448">
        <f t="shared" si="3"/>
        <v>-22000</v>
      </c>
      <c r="P38" s="449">
        <f t="shared" si="4"/>
        <v>-0.022</v>
      </c>
      <c r="Q38" s="630"/>
    </row>
    <row r="39" spans="1:17" ht="15.75" customHeight="1">
      <c r="A39" s="352">
        <v>24</v>
      </c>
      <c r="B39" s="463" t="s">
        <v>394</v>
      </c>
      <c r="C39" s="438">
        <v>4865058</v>
      </c>
      <c r="D39" s="471" t="s">
        <v>13</v>
      </c>
      <c r="E39" s="427" t="s">
        <v>364</v>
      </c>
      <c r="F39" s="438">
        <v>1000</v>
      </c>
      <c r="G39" s="447">
        <v>662500</v>
      </c>
      <c r="H39" s="448">
        <v>662597</v>
      </c>
      <c r="I39" s="448">
        <f t="shared" si="0"/>
        <v>-97</v>
      </c>
      <c r="J39" s="448">
        <f t="shared" si="1"/>
        <v>-97000</v>
      </c>
      <c r="K39" s="449">
        <f t="shared" si="2"/>
        <v>-0.097</v>
      </c>
      <c r="L39" s="447">
        <v>834737</v>
      </c>
      <c r="M39" s="448">
        <v>834741</v>
      </c>
      <c r="N39" s="448">
        <f>L39-M39</f>
        <v>-4</v>
      </c>
      <c r="O39" s="448">
        <f t="shared" si="3"/>
        <v>-4000</v>
      </c>
      <c r="P39" s="449">
        <f t="shared" si="4"/>
        <v>-0.004</v>
      </c>
      <c r="Q39" s="630"/>
    </row>
    <row r="40" spans="1:17" ht="15.75" customHeight="1">
      <c r="A40" s="352">
        <v>25</v>
      </c>
      <c r="B40" s="463" t="s">
        <v>36</v>
      </c>
      <c r="C40" s="438">
        <v>4864889</v>
      </c>
      <c r="D40" s="471" t="s">
        <v>13</v>
      </c>
      <c r="E40" s="427" t="s">
        <v>364</v>
      </c>
      <c r="F40" s="438">
        <v>1000</v>
      </c>
      <c r="G40" s="447">
        <v>992082</v>
      </c>
      <c r="H40" s="448">
        <v>992446</v>
      </c>
      <c r="I40" s="448">
        <f t="shared" si="0"/>
        <v>-364</v>
      </c>
      <c r="J40" s="448">
        <f t="shared" si="1"/>
        <v>-364000</v>
      </c>
      <c r="K40" s="449">
        <f t="shared" si="2"/>
        <v>-0.364</v>
      </c>
      <c r="L40" s="447">
        <v>998673</v>
      </c>
      <c r="M40" s="448">
        <v>998661</v>
      </c>
      <c r="N40" s="448">
        <f>L40-M40</f>
        <v>12</v>
      </c>
      <c r="O40" s="448">
        <f t="shared" si="3"/>
        <v>12000</v>
      </c>
      <c r="P40" s="449">
        <f t="shared" si="4"/>
        <v>0.012</v>
      </c>
      <c r="Q40" s="183"/>
    </row>
    <row r="41" spans="1:17" ht="15.75" customHeight="1">
      <c r="A41" s="352">
        <v>26</v>
      </c>
      <c r="B41" s="717" t="s">
        <v>37</v>
      </c>
      <c r="C41" s="718">
        <v>5128405</v>
      </c>
      <c r="D41" s="471" t="s">
        <v>13</v>
      </c>
      <c r="E41" s="427" t="s">
        <v>364</v>
      </c>
      <c r="F41" s="438">
        <v>500</v>
      </c>
      <c r="G41" s="447">
        <v>999842</v>
      </c>
      <c r="H41" s="448">
        <v>1000000</v>
      </c>
      <c r="I41" s="448">
        <f t="shared" si="0"/>
        <v>-158</v>
      </c>
      <c r="J41" s="448">
        <f t="shared" si="1"/>
        <v>-79000</v>
      </c>
      <c r="K41" s="449">
        <f t="shared" si="2"/>
        <v>-0.079</v>
      </c>
      <c r="L41" s="447">
        <v>45</v>
      </c>
      <c r="M41" s="448">
        <v>0</v>
      </c>
      <c r="N41" s="448">
        <f>L41-M41</f>
        <v>45</v>
      </c>
      <c r="O41" s="448">
        <f t="shared" si="3"/>
        <v>22500</v>
      </c>
      <c r="P41" s="449">
        <f t="shared" si="4"/>
        <v>0.0225</v>
      </c>
      <c r="Q41" s="722" t="s">
        <v>391</v>
      </c>
    </row>
    <row r="42" spans="1:17" ht="15.75" customHeight="1">
      <c r="A42" s="352"/>
      <c r="B42" s="464" t="s">
        <v>38</v>
      </c>
      <c r="C42" s="438"/>
      <c r="D42" s="472"/>
      <c r="E42" s="427"/>
      <c r="F42" s="438"/>
      <c r="G42" s="447"/>
      <c r="H42" s="448"/>
      <c r="I42" s="448"/>
      <c r="J42" s="448"/>
      <c r="K42" s="449"/>
      <c r="L42" s="447"/>
      <c r="M42" s="448"/>
      <c r="N42" s="448"/>
      <c r="O42" s="448"/>
      <c r="P42" s="449"/>
      <c r="Q42" s="183"/>
    </row>
    <row r="43" spans="1:17" ht="15.75" customHeight="1">
      <c r="A43" s="352">
        <v>27</v>
      </c>
      <c r="B43" s="463" t="s">
        <v>39</v>
      </c>
      <c r="C43" s="438">
        <v>4865054</v>
      </c>
      <c r="D43" s="471" t="s">
        <v>13</v>
      </c>
      <c r="E43" s="427" t="s">
        <v>364</v>
      </c>
      <c r="F43" s="438">
        <v>-1000</v>
      </c>
      <c r="G43" s="447">
        <v>6305</v>
      </c>
      <c r="H43" s="448">
        <v>6301</v>
      </c>
      <c r="I43" s="448">
        <f t="shared" si="0"/>
        <v>4</v>
      </c>
      <c r="J43" s="448">
        <f t="shared" si="1"/>
        <v>-4000</v>
      </c>
      <c r="K43" s="449">
        <f t="shared" si="2"/>
        <v>-0.004</v>
      </c>
      <c r="L43" s="447">
        <v>981619</v>
      </c>
      <c r="M43" s="448">
        <v>981704</v>
      </c>
      <c r="N43" s="448">
        <f>L43-M43</f>
        <v>-85</v>
      </c>
      <c r="O43" s="448">
        <f t="shared" si="3"/>
        <v>85000</v>
      </c>
      <c r="P43" s="449">
        <f t="shared" si="4"/>
        <v>0.085</v>
      </c>
      <c r="Q43" s="183"/>
    </row>
    <row r="44" spans="1:17" ht="15.75" customHeight="1">
      <c r="A44" s="352">
        <v>28</v>
      </c>
      <c r="B44" s="463" t="s">
        <v>17</v>
      </c>
      <c r="C44" s="438">
        <v>4865055</v>
      </c>
      <c r="D44" s="471" t="s">
        <v>13</v>
      </c>
      <c r="E44" s="427" t="s">
        <v>364</v>
      </c>
      <c r="F44" s="438">
        <v>-1000</v>
      </c>
      <c r="G44" s="447">
        <v>996563</v>
      </c>
      <c r="H44" s="448">
        <v>996578</v>
      </c>
      <c r="I44" s="448">
        <f t="shared" si="0"/>
        <v>-15</v>
      </c>
      <c r="J44" s="448">
        <f t="shared" si="1"/>
        <v>15000</v>
      </c>
      <c r="K44" s="449">
        <f t="shared" si="2"/>
        <v>0.015</v>
      </c>
      <c r="L44" s="447">
        <v>949406</v>
      </c>
      <c r="M44" s="448">
        <v>949646</v>
      </c>
      <c r="N44" s="448">
        <f>L44-M44</f>
        <v>-240</v>
      </c>
      <c r="O44" s="448">
        <f t="shared" si="3"/>
        <v>240000</v>
      </c>
      <c r="P44" s="449">
        <f t="shared" si="4"/>
        <v>0.24</v>
      </c>
      <c r="Q44" s="183"/>
    </row>
    <row r="45" spans="1:17" ht="15.75" customHeight="1">
      <c r="A45" s="352"/>
      <c r="B45" s="464" t="s">
        <v>40</v>
      </c>
      <c r="C45" s="438"/>
      <c r="D45" s="472"/>
      <c r="E45" s="427"/>
      <c r="F45" s="438"/>
      <c r="G45" s="447"/>
      <c r="H45" s="448"/>
      <c r="I45" s="448"/>
      <c r="J45" s="448"/>
      <c r="K45" s="449"/>
      <c r="L45" s="447"/>
      <c r="M45" s="448"/>
      <c r="N45" s="448"/>
      <c r="O45" s="448"/>
      <c r="P45" s="449"/>
      <c r="Q45" s="183"/>
    </row>
    <row r="46" spans="1:17" ht="15.75" customHeight="1">
      <c r="A46" s="352">
        <v>29</v>
      </c>
      <c r="B46" s="463" t="s">
        <v>41</v>
      </c>
      <c r="C46" s="438">
        <v>4865056</v>
      </c>
      <c r="D46" s="471" t="s">
        <v>13</v>
      </c>
      <c r="E46" s="427" t="s">
        <v>364</v>
      </c>
      <c r="F46" s="438">
        <v>-1000</v>
      </c>
      <c r="G46" s="447">
        <v>992791</v>
      </c>
      <c r="H46" s="448">
        <v>993067</v>
      </c>
      <c r="I46" s="448">
        <f t="shared" si="0"/>
        <v>-276</v>
      </c>
      <c r="J46" s="448">
        <f t="shared" si="1"/>
        <v>276000</v>
      </c>
      <c r="K46" s="449">
        <f t="shared" si="2"/>
        <v>0.276</v>
      </c>
      <c r="L46" s="447">
        <v>952139</v>
      </c>
      <c r="M46" s="448">
        <v>952637</v>
      </c>
      <c r="N46" s="448">
        <f>L46-M46</f>
        <v>-498</v>
      </c>
      <c r="O46" s="448">
        <f t="shared" si="3"/>
        <v>498000</v>
      </c>
      <c r="P46" s="449">
        <f t="shared" si="4"/>
        <v>0.498</v>
      </c>
      <c r="Q46" s="183"/>
    </row>
    <row r="47" spans="1:17" ht="15.75" customHeight="1">
      <c r="A47" s="352"/>
      <c r="B47" s="465" t="s">
        <v>45</v>
      </c>
      <c r="C47" s="438"/>
      <c r="D47" s="471"/>
      <c r="E47" s="427"/>
      <c r="F47" s="438"/>
      <c r="G47" s="447"/>
      <c r="H47" s="448"/>
      <c r="I47" s="448"/>
      <c r="J47" s="448"/>
      <c r="K47" s="449"/>
      <c r="L47" s="447"/>
      <c r="M47" s="448"/>
      <c r="N47" s="448"/>
      <c r="O47" s="448"/>
      <c r="P47" s="449"/>
      <c r="Q47" s="183"/>
    </row>
    <row r="48" spans="1:17" ht="15.75" customHeight="1">
      <c r="A48" s="352"/>
      <c r="B48" s="465" t="s">
        <v>46</v>
      </c>
      <c r="C48" s="438"/>
      <c r="D48" s="471"/>
      <c r="E48" s="427"/>
      <c r="F48" s="438"/>
      <c r="G48" s="447"/>
      <c r="H48" s="448"/>
      <c r="I48" s="448"/>
      <c r="J48" s="448"/>
      <c r="K48" s="449"/>
      <c r="L48" s="447"/>
      <c r="M48" s="448"/>
      <c r="N48" s="448"/>
      <c r="O48" s="448"/>
      <c r="P48" s="449"/>
      <c r="Q48" s="183"/>
    </row>
    <row r="49" spans="1:17" ht="15.75" customHeight="1">
      <c r="A49" s="352"/>
      <c r="B49" s="465" t="s">
        <v>47</v>
      </c>
      <c r="C49" s="438"/>
      <c r="D49" s="471"/>
      <c r="E49" s="427"/>
      <c r="F49" s="438"/>
      <c r="G49" s="447"/>
      <c r="H49" s="448"/>
      <c r="I49" s="448"/>
      <c r="J49" s="448"/>
      <c r="K49" s="449"/>
      <c r="L49" s="447"/>
      <c r="M49" s="448"/>
      <c r="N49" s="448"/>
      <c r="O49" s="448"/>
      <c r="P49" s="449"/>
      <c r="Q49" s="183"/>
    </row>
    <row r="50" spans="1:17" ht="15.75" customHeight="1">
      <c r="A50" s="352">
        <v>30</v>
      </c>
      <c r="B50" s="463" t="s">
        <v>48</v>
      </c>
      <c r="C50" s="438">
        <v>4864843</v>
      </c>
      <c r="D50" s="471" t="s">
        <v>13</v>
      </c>
      <c r="E50" s="427" t="s">
        <v>364</v>
      </c>
      <c r="F50" s="438">
        <v>1000</v>
      </c>
      <c r="G50" s="447">
        <v>590</v>
      </c>
      <c r="H50" s="448">
        <v>529</v>
      </c>
      <c r="I50" s="448">
        <f t="shared" si="0"/>
        <v>61</v>
      </c>
      <c r="J50" s="448">
        <f t="shared" si="1"/>
        <v>61000</v>
      </c>
      <c r="K50" s="449">
        <f t="shared" si="2"/>
        <v>0.061</v>
      </c>
      <c r="L50" s="447">
        <v>14367</v>
      </c>
      <c r="M50" s="448">
        <v>14199</v>
      </c>
      <c r="N50" s="448">
        <f>L50-M50</f>
        <v>168</v>
      </c>
      <c r="O50" s="448">
        <f t="shared" si="3"/>
        <v>168000</v>
      </c>
      <c r="P50" s="449">
        <f t="shared" si="4"/>
        <v>0.168</v>
      </c>
      <c r="Q50" s="183"/>
    </row>
    <row r="51" spans="1:17" ht="15.75" customHeight="1" thickBot="1">
      <c r="A51" s="355">
        <v>31</v>
      </c>
      <c r="B51" s="466" t="s">
        <v>49</v>
      </c>
      <c r="C51" s="422">
        <v>4864844</v>
      </c>
      <c r="D51" s="473" t="s">
        <v>13</v>
      </c>
      <c r="E51" s="428" t="s">
        <v>364</v>
      </c>
      <c r="F51" s="422">
        <v>1000</v>
      </c>
      <c r="G51" s="447">
        <v>998912</v>
      </c>
      <c r="H51" s="453">
        <v>998887</v>
      </c>
      <c r="I51" s="453">
        <f t="shared" si="0"/>
        <v>25</v>
      </c>
      <c r="J51" s="453">
        <f t="shared" si="1"/>
        <v>25000</v>
      </c>
      <c r="K51" s="454">
        <f t="shared" si="2"/>
        <v>0.025</v>
      </c>
      <c r="L51" s="447">
        <v>3522</v>
      </c>
      <c r="M51" s="453">
        <v>3516</v>
      </c>
      <c r="N51" s="453">
        <f>L51-M51</f>
        <v>6</v>
      </c>
      <c r="O51" s="453">
        <f t="shared" si="3"/>
        <v>6000</v>
      </c>
      <c r="P51" s="454">
        <f t="shared" si="4"/>
        <v>0.006</v>
      </c>
      <c r="Q51" s="184"/>
    </row>
    <row r="52" spans="1:17" ht="15.75" customHeight="1" thickTop="1">
      <c r="A52" s="351"/>
      <c r="B52" s="467"/>
      <c r="C52" s="47"/>
      <c r="D52" s="472"/>
      <c r="E52" s="427"/>
      <c r="F52" s="47"/>
      <c r="G52" s="455"/>
      <c r="H52" s="448"/>
      <c r="I52" s="448"/>
      <c r="J52" s="448"/>
      <c r="K52" s="448"/>
      <c r="L52" s="455"/>
      <c r="M52" s="448"/>
      <c r="N52" s="448"/>
      <c r="O52" s="448"/>
      <c r="P52" s="448"/>
      <c r="Q52" s="27"/>
    </row>
    <row r="53" spans="1:17" ht="21.75" customHeight="1" thickBot="1">
      <c r="A53" s="353"/>
      <c r="B53" s="470" t="s">
        <v>329</v>
      </c>
      <c r="C53" s="47"/>
      <c r="D53" s="472"/>
      <c r="E53" s="427"/>
      <c r="F53" s="47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221" t="str">
        <f>Q1</f>
        <v>APRIL-2011</v>
      </c>
    </row>
    <row r="54" spans="1:17" ht="15.75" customHeight="1" thickTop="1">
      <c r="A54" s="350"/>
      <c r="B54" s="462" t="s">
        <v>50</v>
      </c>
      <c r="C54" s="419"/>
      <c r="D54" s="474"/>
      <c r="E54" s="474"/>
      <c r="F54" s="419"/>
      <c r="G54" s="456"/>
      <c r="H54" s="455"/>
      <c r="I54" s="455"/>
      <c r="J54" s="455"/>
      <c r="K54" s="457"/>
      <c r="L54" s="456"/>
      <c r="M54" s="455"/>
      <c r="N54" s="455"/>
      <c r="O54" s="455"/>
      <c r="P54" s="457"/>
      <c r="Q54" s="182"/>
    </row>
    <row r="55" spans="1:17" ht="15.75" customHeight="1">
      <c r="A55" s="352">
        <v>32</v>
      </c>
      <c r="B55" s="467" t="s">
        <v>87</v>
      </c>
      <c r="C55" s="438">
        <v>4865169</v>
      </c>
      <c r="D55" s="472" t="s">
        <v>13</v>
      </c>
      <c r="E55" s="427" t="s">
        <v>364</v>
      </c>
      <c r="F55" s="438">
        <v>1000</v>
      </c>
      <c r="G55" s="447">
        <v>678</v>
      </c>
      <c r="H55" s="448">
        <v>607</v>
      </c>
      <c r="I55" s="448">
        <f t="shared" si="0"/>
        <v>71</v>
      </c>
      <c r="J55" s="448">
        <f t="shared" si="1"/>
        <v>71000</v>
      </c>
      <c r="K55" s="449">
        <f t="shared" si="2"/>
        <v>0.071</v>
      </c>
      <c r="L55" s="447">
        <v>51379</v>
      </c>
      <c r="M55" s="448">
        <v>51056</v>
      </c>
      <c r="N55" s="448">
        <f>L55-M55</f>
        <v>323</v>
      </c>
      <c r="O55" s="448">
        <f t="shared" si="3"/>
        <v>323000</v>
      </c>
      <c r="P55" s="449">
        <f t="shared" si="4"/>
        <v>0.323</v>
      </c>
      <c r="Q55" s="183"/>
    </row>
    <row r="56" spans="1:17" ht="15.75" customHeight="1">
      <c r="A56" s="352"/>
      <c r="B56" s="464" t="s">
        <v>326</v>
      </c>
      <c r="C56" s="438"/>
      <c r="D56" s="472"/>
      <c r="E56" s="427"/>
      <c r="F56" s="438"/>
      <c r="G56" s="450"/>
      <c r="H56" s="451"/>
      <c r="I56" s="448"/>
      <c r="J56" s="448"/>
      <c r="K56" s="449"/>
      <c r="L56" s="450"/>
      <c r="M56" s="448"/>
      <c r="N56" s="448"/>
      <c r="O56" s="448"/>
      <c r="P56" s="449"/>
      <c r="Q56" s="183"/>
    </row>
    <row r="57" spans="1:17" ht="15.75" customHeight="1">
      <c r="A57" s="352">
        <v>33</v>
      </c>
      <c r="B57" s="463" t="s">
        <v>325</v>
      </c>
      <c r="C57" s="438">
        <v>4864824</v>
      </c>
      <c r="D57" s="472" t="s">
        <v>13</v>
      </c>
      <c r="E57" s="427" t="s">
        <v>364</v>
      </c>
      <c r="F57" s="438">
        <v>100</v>
      </c>
      <c r="G57" s="447">
        <v>9629</v>
      </c>
      <c r="H57" s="448">
        <v>9192</v>
      </c>
      <c r="I57" s="448">
        <f t="shared" si="0"/>
        <v>437</v>
      </c>
      <c r="J57" s="448">
        <f t="shared" si="1"/>
        <v>43700</v>
      </c>
      <c r="K57" s="449">
        <f t="shared" si="2"/>
        <v>0.0437</v>
      </c>
      <c r="L57" s="447">
        <v>46928</v>
      </c>
      <c r="M57" s="448">
        <v>44885</v>
      </c>
      <c r="N57" s="448">
        <f>L57-M57</f>
        <v>2043</v>
      </c>
      <c r="O57" s="448">
        <f t="shared" si="3"/>
        <v>204300</v>
      </c>
      <c r="P57" s="449">
        <f t="shared" si="4"/>
        <v>0.2043</v>
      </c>
      <c r="Q57" s="183"/>
    </row>
    <row r="58" spans="1:17" ht="15.75" customHeight="1">
      <c r="A58" s="352"/>
      <c r="B58" s="463"/>
      <c r="C58" s="438"/>
      <c r="D58" s="471"/>
      <c r="E58" s="427"/>
      <c r="F58" s="438"/>
      <c r="G58" s="447"/>
      <c r="H58" s="448"/>
      <c r="I58" s="448"/>
      <c r="J58" s="448"/>
      <c r="K58" s="449"/>
      <c r="L58" s="447"/>
      <c r="M58" s="448"/>
      <c r="N58" s="448"/>
      <c r="O58" s="448"/>
      <c r="P58" s="449"/>
      <c r="Q58" s="183"/>
    </row>
    <row r="59" spans="1:17" ht="15.75" customHeight="1">
      <c r="A59" s="352"/>
      <c r="B59" s="382" t="s">
        <v>56</v>
      </c>
      <c r="C59" s="440"/>
      <c r="D59" s="475"/>
      <c r="E59" s="475"/>
      <c r="F59" s="440"/>
      <c r="G59" s="447"/>
      <c r="H59" s="448"/>
      <c r="I59" s="448"/>
      <c r="J59" s="448"/>
      <c r="K59" s="449"/>
      <c r="L59" s="447"/>
      <c r="M59" s="448"/>
      <c r="N59" s="448"/>
      <c r="O59" s="448"/>
      <c r="P59" s="449"/>
      <c r="Q59" s="183"/>
    </row>
    <row r="60" spans="1:17" ht="15.75" customHeight="1">
      <c r="A60" s="352">
        <v>34</v>
      </c>
      <c r="B60" s="468" t="s">
        <v>57</v>
      </c>
      <c r="C60" s="440">
        <v>4865090</v>
      </c>
      <c r="D60" s="476" t="s">
        <v>13</v>
      </c>
      <c r="E60" s="427" t="s">
        <v>364</v>
      </c>
      <c r="F60" s="440">
        <v>100</v>
      </c>
      <c r="G60" s="447">
        <v>6503</v>
      </c>
      <c r="H60" s="448">
        <v>6231</v>
      </c>
      <c r="I60" s="448">
        <f>G60-H60</f>
        <v>272</v>
      </c>
      <c r="J60" s="448">
        <f>$F60*I60</f>
        <v>27200</v>
      </c>
      <c r="K60" s="449">
        <f>J60/1000000</f>
        <v>0.0272</v>
      </c>
      <c r="L60" s="447">
        <v>8442</v>
      </c>
      <c r="M60" s="448">
        <v>8141</v>
      </c>
      <c r="N60" s="448">
        <f>L60-M60</f>
        <v>301</v>
      </c>
      <c r="O60" s="448">
        <f>$F60*N60</f>
        <v>30100</v>
      </c>
      <c r="P60" s="449">
        <f>O60/1000000</f>
        <v>0.0301</v>
      </c>
      <c r="Q60" s="554"/>
    </row>
    <row r="61" spans="1:17" ht="15.75" customHeight="1">
      <c r="A61" s="352">
        <v>35</v>
      </c>
      <c r="B61" s="468" t="s">
        <v>58</v>
      </c>
      <c r="C61" s="440">
        <v>4902519</v>
      </c>
      <c r="D61" s="476" t="s">
        <v>13</v>
      </c>
      <c r="E61" s="427" t="s">
        <v>364</v>
      </c>
      <c r="F61" s="440">
        <v>100</v>
      </c>
      <c r="G61" s="447">
        <v>8405</v>
      </c>
      <c r="H61" s="448">
        <v>8264</v>
      </c>
      <c r="I61" s="448">
        <f>G61-H61</f>
        <v>141</v>
      </c>
      <c r="J61" s="448">
        <f>$F61*I61</f>
        <v>14100</v>
      </c>
      <c r="K61" s="449">
        <f>J61/1000000</f>
        <v>0.0141</v>
      </c>
      <c r="L61" s="447">
        <v>26636</v>
      </c>
      <c r="M61" s="448">
        <v>26496</v>
      </c>
      <c r="N61" s="448">
        <f>L61-M61</f>
        <v>140</v>
      </c>
      <c r="O61" s="448">
        <f>$F61*N61</f>
        <v>14000</v>
      </c>
      <c r="P61" s="449">
        <f>O61/1000000</f>
        <v>0.014</v>
      </c>
      <c r="Q61" s="183"/>
    </row>
    <row r="62" spans="1:17" ht="15.75" customHeight="1">
      <c r="A62" s="352">
        <v>36</v>
      </c>
      <c r="B62" s="468" t="s">
        <v>59</v>
      </c>
      <c r="C62" s="440">
        <v>4902520</v>
      </c>
      <c r="D62" s="476" t="s">
        <v>13</v>
      </c>
      <c r="E62" s="427" t="s">
        <v>364</v>
      </c>
      <c r="F62" s="440">
        <v>100</v>
      </c>
      <c r="G62" s="447">
        <v>13706</v>
      </c>
      <c r="H62" s="448">
        <v>13706</v>
      </c>
      <c r="I62" s="448">
        <f>G62-H62</f>
        <v>0</v>
      </c>
      <c r="J62" s="448">
        <f>$F62*I62</f>
        <v>0</v>
      </c>
      <c r="K62" s="449">
        <f>J62/1000000</f>
        <v>0</v>
      </c>
      <c r="L62" s="447">
        <v>35231</v>
      </c>
      <c r="M62" s="448">
        <v>35231</v>
      </c>
      <c r="N62" s="448">
        <f>L62-M62</f>
        <v>0</v>
      </c>
      <c r="O62" s="448">
        <f>$F62*N62</f>
        <v>0</v>
      </c>
      <c r="P62" s="449">
        <f>O62/1000000</f>
        <v>0</v>
      </c>
      <c r="Q62" s="183"/>
    </row>
    <row r="63" spans="1:17" ht="15.75" customHeight="1">
      <c r="A63" s="352"/>
      <c r="B63" s="382" t="s">
        <v>60</v>
      </c>
      <c r="C63" s="440"/>
      <c r="D63" s="475"/>
      <c r="E63" s="475"/>
      <c r="F63" s="440"/>
      <c r="G63" s="447"/>
      <c r="H63" s="448"/>
      <c r="I63" s="448"/>
      <c r="J63" s="448"/>
      <c r="K63" s="449"/>
      <c r="L63" s="447"/>
      <c r="M63" s="448"/>
      <c r="N63" s="448"/>
      <c r="O63" s="448"/>
      <c r="P63" s="449"/>
      <c r="Q63" s="183"/>
    </row>
    <row r="64" spans="1:17" ht="15.75" customHeight="1">
      <c r="A64" s="352">
        <v>37</v>
      </c>
      <c r="B64" s="468" t="s">
        <v>61</v>
      </c>
      <c r="C64" s="440">
        <v>4902521</v>
      </c>
      <c r="D64" s="476" t="s">
        <v>13</v>
      </c>
      <c r="E64" s="427" t="s">
        <v>364</v>
      </c>
      <c r="F64" s="440">
        <v>100</v>
      </c>
      <c r="G64" s="447">
        <v>29747</v>
      </c>
      <c r="H64" s="448">
        <v>28912</v>
      </c>
      <c r="I64" s="448">
        <f aca="true" t="shared" si="6" ref="I64:I70">G64-H64</f>
        <v>835</v>
      </c>
      <c r="J64" s="448">
        <f aca="true" t="shared" si="7" ref="J64:J70">$F64*I64</f>
        <v>83500</v>
      </c>
      <c r="K64" s="449">
        <f aca="true" t="shared" si="8" ref="K64:K70">J64/1000000</f>
        <v>0.0835</v>
      </c>
      <c r="L64" s="447">
        <v>8531</v>
      </c>
      <c r="M64" s="448">
        <v>8523</v>
      </c>
      <c r="N64" s="448">
        <f aca="true" t="shared" si="9" ref="N64:N70">L64-M64</f>
        <v>8</v>
      </c>
      <c r="O64" s="448">
        <f aca="true" t="shared" si="10" ref="O64:O70">$F64*N64</f>
        <v>800</v>
      </c>
      <c r="P64" s="449">
        <f aca="true" t="shared" si="11" ref="P64:P70">O64/1000000</f>
        <v>0.0008</v>
      </c>
      <c r="Q64" s="183"/>
    </row>
    <row r="65" spans="1:17" ht="15.75" customHeight="1">
      <c r="A65" s="352">
        <v>38</v>
      </c>
      <c r="B65" s="468" t="s">
        <v>62</v>
      </c>
      <c r="C65" s="440">
        <v>4902522</v>
      </c>
      <c r="D65" s="476" t="s">
        <v>13</v>
      </c>
      <c r="E65" s="427" t="s">
        <v>364</v>
      </c>
      <c r="F65" s="440">
        <v>100</v>
      </c>
      <c r="G65" s="447">
        <v>840</v>
      </c>
      <c r="H65" s="448">
        <v>840</v>
      </c>
      <c r="I65" s="448">
        <f t="shared" si="6"/>
        <v>0</v>
      </c>
      <c r="J65" s="448">
        <f t="shared" si="7"/>
        <v>0</v>
      </c>
      <c r="K65" s="449">
        <f t="shared" si="8"/>
        <v>0</v>
      </c>
      <c r="L65" s="447">
        <v>185</v>
      </c>
      <c r="M65" s="448">
        <v>185</v>
      </c>
      <c r="N65" s="448">
        <f t="shared" si="9"/>
        <v>0</v>
      </c>
      <c r="O65" s="448">
        <f t="shared" si="10"/>
        <v>0</v>
      </c>
      <c r="P65" s="449">
        <f t="shared" si="11"/>
        <v>0</v>
      </c>
      <c r="Q65" s="183"/>
    </row>
    <row r="66" spans="1:17" ht="15.75" customHeight="1">
      <c r="A66" s="352">
        <v>39</v>
      </c>
      <c r="B66" s="468" t="s">
        <v>63</v>
      </c>
      <c r="C66" s="440">
        <v>4902523</v>
      </c>
      <c r="D66" s="476" t="s">
        <v>13</v>
      </c>
      <c r="E66" s="427" t="s">
        <v>364</v>
      </c>
      <c r="F66" s="440">
        <v>100</v>
      </c>
      <c r="G66" s="447">
        <v>999815</v>
      </c>
      <c r="H66" s="448">
        <v>999815</v>
      </c>
      <c r="I66" s="448">
        <f t="shared" si="6"/>
        <v>0</v>
      </c>
      <c r="J66" s="448">
        <f t="shared" si="7"/>
        <v>0</v>
      </c>
      <c r="K66" s="449">
        <f t="shared" si="8"/>
        <v>0</v>
      </c>
      <c r="L66" s="447">
        <v>999943</v>
      </c>
      <c r="M66" s="448">
        <v>999943</v>
      </c>
      <c r="N66" s="448">
        <f t="shared" si="9"/>
        <v>0</v>
      </c>
      <c r="O66" s="448">
        <f t="shared" si="10"/>
        <v>0</v>
      </c>
      <c r="P66" s="449">
        <f t="shared" si="11"/>
        <v>0</v>
      </c>
      <c r="Q66" s="183"/>
    </row>
    <row r="67" spans="1:17" ht="15.75" customHeight="1">
      <c r="A67" s="352">
        <v>40</v>
      </c>
      <c r="B67" s="468" t="s">
        <v>64</v>
      </c>
      <c r="C67" s="440">
        <v>4902524</v>
      </c>
      <c r="D67" s="476" t="s">
        <v>13</v>
      </c>
      <c r="E67" s="427" t="s">
        <v>364</v>
      </c>
      <c r="F67" s="440">
        <v>100</v>
      </c>
      <c r="G67" s="447">
        <v>0</v>
      </c>
      <c r="H67" s="448">
        <v>0</v>
      </c>
      <c r="I67" s="448">
        <f t="shared" si="6"/>
        <v>0</v>
      </c>
      <c r="J67" s="448">
        <f t="shared" si="7"/>
        <v>0</v>
      </c>
      <c r="K67" s="449">
        <f t="shared" si="8"/>
        <v>0</v>
      </c>
      <c r="L67" s="447">
        <v>0</v>
      </c>
      <c r="M67" s="448">
        <v>0</v>
      </c>
      <c r="N67" s="448">
        <f t="shared" si="9"/>
        <v>0</v>
      </c>
      <c r="O67" s="448">
        <f t="shared" si="10"/>
        <v>0</v>
      </c>
      <c r="P67" s="449">
        <f t="shared" si="11"/>
        <v>0</v>
      </c>
      <c r="Q67" s="183"/>
    </row>
    <row r="68" spans="1:17" ht="15.75" customHeight="1">
      <c r="A68" s="352">
        <v>41</v>
      </c>
      <c r="B68" s="468" t="s">
        <v>65</v>
      </c>
      <c r="C68" s="440">
        <v>4902525</v>
      </c>
      <c r="D68" s="476" t="s">
        <v>13</v>
      </c>
      <c r="E68" s="427" t="s">
        <v>364</v>
      </c>
      <c r="F68" s="440">
        <v>100</v>
      </c>
      <c r="G68" s="447">
        <v>0</v>
      </c>
      <c r="H68" s="448">
        <v>0</v>
      </c>
      <c r="I68" s="448">
        <f t="shared" si="6"/>
        <v>0</v>
      </c>
      <c r="J68" s="448">
        <f t="shared" si="7"/>
        <v>0</v>
      </c>
      <c r="K68" s="449">
        <f t="shared" si="8"/>
        <v>0</v>
      </c>
      <c r="L68" s="447">
        <v>0</v>
      </c>
      <c r="M68" s="448">
        <v>0</v>
      </c>
      <c r="N68" s="448">
        <f t="shared" si="9"/>
        <v>0</v>
      </c>
      <c r="O68" s="448">
        <f t="shared" si="10"/>
        <v>0</v>
      </c>
      <c r="P68" s="449">
        <f t="shared" si="11"/>
        <v>0</v>
      </c>
      <c r="Q68" s="183"/>
    </row>
    <row r="69" spans="1:17" ht="15.75" customHeight="1">
      <c r="A69" s="352">
        <v>42</v>
      </c>
      <c r="B69" s="468" t="s">
        <v>66</v>
      </c>
      <c r="C69" s="440">
        <v>4902526</v>
      </c>
      <c r="D69" s="476" t="s">
        <v>13</v>
      </c>
      <c r="E69" s="427" t="s">
        <v>364</v>
      </c>
      <c r="F69" s="440">
        <v>100</v>
      </c>
      <c r="G69" s="447">
        <v>14289</v>
      </c>
      <c r="H69" s="448">
        <v>13825</v>
      </c>
      <c r="I69" s="448">
        <f t="shared" si="6"/>
        <v>464</v>
      </c>
      <c r="J69" s="448">
        <f t="shared" si="7"/>
        <v>46400</v>
      </c>
      <c r="K69" s="449">
        <f t="shared" si="8"/>
        <v>0.0464</v>
      </c>
      <c r="L69" s="447">
        <v>8468</v>
      </c>
      <c r="M69" s="448">
        <v>8414</v>
      </c>
      <c r="N69" s="448">
        <f t="shared" si="9"/>
        <v>54</v>
      </c>
      <c r="O69" s="448">
        <f t="shared" si="10"/>
        <v>5400</v>
      </c>
      <c r="P69" s="449">
        <f t="shared" si="11"/>
        <v>0.0054</v>
      </c>
      <c r="Q69" s="183"/>
    </row>
    <row r="70" spans="1:17" ht="15.75" customHeight="1">
      <c r="A70" s="352">
        <v>43</v>
      </c>
      <c r="B70" s="468" t="s">
        <v>67</v>
      </c>
      <c r="C70" s="440">
        <v>4902527</v>
      </c>
      <c r="D70" s="476" t="s">
        <v>13</v>
      </c>
      <c r="E70" s="427" t="s">
        <v>364</v>
      </c>
      <c r="F70" s="440">
        <v>100</v>
      </c>
      <c r="G70" s="447">
        <v>997991</v>
      </c>
      <c r="H70" s="448">
        <v>997829</v>
      </c>
      <c r="I70" s="448">
        <f t="shared" si="6"/>
        <v>162</v>
      </c>
      <c r="J70" s="448">
        <f t="shared" si="7"/>
        <v>16200</v>
      </c>
      <c r="K70" s="449">
        <f t="shared" si="8"/>
        <v>0.0162</v>
      </c>
      <c r="L70" s="447">
        <v>999978</v>
      </c>
      <c r="M70" s="448">
        <v>999975</v>
      </c>
      <c r="N70" s="448">
        <f t="shared" si="9"/>
        <v>3</v>
      </c>
      <c r="O70" s="448">
        <f t="shared" si="10"/>
        <v>300</v>
      </c>
      <c r="P70" s="449">
        <f t="shared" si="11"/>
        <v>0.0003</v>
      </c>
      <c r="Q70" s="183"/>
    </row>
    <row r="71" spans="1:17" ht="15.75" customHeight="1">
      <c r="A71" s="352"/>
      <c r="B71" s="382" t="s">
        <v>68</v>
      </c>
      <c r="C71" s="440"/>
      <c r="D71" s="475"/>
      <c r="E71" s="475"/>
      <c r="F71" s="440"/>
      <c r="G71" s="447"/>
      <c r="H71" s="448"/>
      <c r="I71" s="448"/>
      <c r="J71" s="448"/>
      <c r="K71" s="449"/>
      <c r="L71" s="447"/>
      <c r="M71" s="448"/>
      <c r="N71" s="448"/>
      <c r="O71" s="448"/>
      <c r="P71" s="449"/>
      <c r="Q71" s="183"/>
    </row>
    <row r="72" spans="1:17" ht="15.75" customHeight="1">
      <c r="A72" s="352">
        <v>44</v>
      </c>
      <c r="B72" s="468" t="s">
        <v>69</v>
      </c>
      <c r="C72" s="440">
        <v>4902529</v>
      </c>
      <c r="D72" s="476" t="s">
        <v>13</v>
      </c>
      <c r="E72" s="427" t="s">
        <v>364</v>
      </c>
      <c r="F72" s="440">
        <v>500</v>
      </c>
      <c r="G72" s="447">
        <v>3438</v>
      </c>
      <c r="H72" s="448">
        <v>3437</v>
      </c>
      <c r="I72" s="448">
        <f>G72-H72</f>
        <v>1</v>
      </c>
      <c r="J72" s="448">
        <f>$F72*I72</f>
        <v>500</v>
      </c>
      <c r="K72" s="449">
        <f>J72/1000000</f>
        <v>0.0005</v>
      </c>
      <c r="L72" s="447">
        <v>26790</v>
      </c>
      <c r="M72" s="448">
        <v>26459</v>
      </c>
      <c r="N72" s="448">
        <f>L72-M72</f>
        <v>331</v>
      </c>
      <c r="O72" s="448">
        <f>$F72*N72</f>
        <v>165500</v>
      </c>
      <c r="P72" s="449">
        <f>O72/1000000</f>
        <v>0.1655</v>
      </c>
      <c r="Q72" s="183"/>
    </row>
    <row r="73" spans="1:17" ht="15.75" customHeight="1">
      <c r="A73" s="352">
        <v>45</v>
      </c>
      <c r="B73" s="468" t="s">
        <v>70</v>
      </c>
      <c r="C73" s="440">
        <v>4902530</v>
      </c>
      <c r="D73" s="476" t="s">
        <v>13</v>
      </c>
      <c r="E73" s="427" t="s">
        <v>364</v>
      </c>
      <c r="F73" s="440">
        <v>500</v>
      </c>
      <c r="G73" s="447">
        <v>3185</v>
      </c>
      <c r="H73" s="448">
        <v>3183</v>
      </c>
      <c r="I73" s="448">
        <f>G73-H73</f>
        <v>2</v>
      </c>
      <c r="J73" s="448">
        <f>$F73*I73</f>
        <v>1000</v>
      </c>
      <c r="K73" s="449">
        <f>J73/1000000</f>
        <v>0.001</v>
      </c>
      <c r="L73" s="447">
        <v>18294</v>
      </c>
      <c r="M73" s="448">
        <v>18011</v>
      </c>
      <c r="N73" s="448">
        <f>L73-M73</f>
        <v>283</v>
      </c>
      <c r="O73" s="448">
        <f>$F73*N73</f>
        <v>141500</v>
      </c>
      <c r="P73" s="449">
        <f>O73/1000000</f>
        <v>0.1415</v>
      </c>
      <c r="Q73" s="183"/>
    </row>
    <row r="74" spans="1:17" ht="15.75" customHeight="1">
      <c r="A74" s="352">
        <v>46</v>
      </c>
      <c r="B74" s="468" t="s">
        <v>71</v>
      </c>
      <c r="C74" s="440">
        <v>4902531</v>
      </c>
      <c r="D74" s="476" t="s">
        <v>13</v>
      </c>
      <c r="E74" s="427" t="s">
        <v>364</v>
      </c>
      <c r="F74" s="440">
        <v>500</v>
      </c>
      <c r="G74" s="447">
        <v>3231</v>
      </c>
      <c r="H74" s="448">
        <v>3225</v>
      </c>
      <c r="I74" s="448">
        <f>G74-H74</f>
        <v>6</v>
      </c>
      <c r="J74" s="448">
        <f>$F74*I74</f>
        <v>3000</v>
      </c>
      <c r="K74" s="449">
        <f>J74/1000000</f>
        <v>0.003</v>
      </c>
      <c r="L74" s="447">
        <v>12304</v>
      </c>
      <c r="M74" s="448">
        <v>12176</v>
      </c>
      <c r="N74" s="448">
        <f>L74-M74</f>
        <v>128</v>
      </c>
      <c r="O74" s="448">
        <f>$F74*N74</f>
        <v>64000</v>
      </c>
      <c r="P74" s="449">
        <f>O74/1000000</f>
        <v>0.064</v>
      </c>
      <c r="Q74" s="183"/>
    </row>
    <row r="75" spans="1:17" ht="15.75" customHeight="1">
      <c r="A75" s="352">
        <v>47</v>
      </c>
      <c r="B75" s="468" t="s">
        <v>72</v>
      </c>
      <c r="C75" s="440">
        <v>4902532</v>
      </c>
      <c r="D75" s="476" t="s">
        <v>13</v>
      </c>
      <c r="E75" s="427" t="s">
        <v>364</v>
      </c>
      <c r="F75" s="440">
        <v>500</v>
      </c>
      <c r="G75" s="447">
        <v>3181</v>
      </c>
      <c r="H75" s="448">
        <v>3179</v>
      </c>
      <c r="I75" s="448">
        <f>G75-H75</f>
        <v>2</v>
      </c>
      <c r="J75" s="448">
        <f>$F75*I75</f>
        <v>1000</v>
      </c>
      <c r="K75" s="449">
        <f>J75/1000000</f>
        <v>0.001</v>
      </c>
      <c r="L75" s="447">
        <v>14055</v>
      </c>
      <c r="M75" s="448">
        <v>13881</v>
      </c>
      <c r="N75" s="448">
        <f>L75-M75</f>
        <v>174</v>
      </c>
      <c r="O75" s="448">
        <f>$F75*N75</f>
        <v>87000</v>
      </c>
      <c r="P75" s="449">
        <f>O75/1000000</f>
        <v>0.087</v>
      </c>
      <c r="Q75" s="183"/>
    </row>
    <row r="76" spans="1:17" ht="15.75" customHeight="1">
      <c r="A76" s="352"/>
      <c r="B76" s="382" t="s">
        <v>74</v>
      </c>
      <c r="C76" s="440"/>
      <c r="D76" s="475"/>
      <c r="E76" s="475"/>
      <c r="F76" s="440"/>
      <c r="G76" s="447"/>
      <c r="H76" s="448"/>
      <c r="I76" s="448"/>
      <c r="J76" s="448"/>
      <c r="K76" s="449"/>
      <c r="L76" s="447"/>
      <c r="M76" s="448"/>
      <c r="N76" s="448"/>
      <c r="O76" s="448"/>
      <c r="P76" s="449"/>
      <c r="Q76" s="183"/>
    </row>
    <row r="77" spans="1:17" ht="15.75" customHeight="1">
      <c r="A77" s="352">
        <v>48</v>
      </c>
      <c r="B77" s="468" t="s">
        <v>67</v>
      </c>
      <c r="C77" s="440">
        <v>4902535</v>
      </c>
      <c r="D77" s="476" t="s">
        <v>13</v>
      </c>
      <c r="E77" s="427" t="s">
        <v>364</v>
      </c>
      <c r="F77" s="440">
        <v>100</v>
      </c>
      <c r="G77" s="447">
        <v>999548</v>
      </c>
      <c r="H77" s="448">
        <v>999533</v>
      </c>
      <c r="I77" s="448">
        <f aca="true" t="shared" si="12" ref="I77:I82">G77-H77</f>
        <v>15</v>
      </c>
      <c r="J77" s="448">
        <f aca="true" t="shared" si="13" ref="J77:J82">$F77*I77</f>
        <v>1500</v>
      </c>
      <c r="K77" s="449">
        <f aca="true" t="shared" si="14" ref="K77:K82">J77/1000000</f>
        <v>0.0015</v>
      </c>
      <c r="L77" s="447">
        <v>4757</v>
      </c>
      <c r="M77" s="448">
        <v>4740</v>
      </c>
      <c r="N77" s="448">
        <f aca="true" t="shared" si="15" ref="N77:N82">L77-M77</f>
        <v>17</v>
      </c>
      <c r="O77" s="448">
        <f aca="true" t="shared" si="16" ref="O77:O82">$F77*N77</f>
        <v>1700</v>
      </c>
      <c r="P77" s="449">
        <f aca="true" t="shared" si="17" ref="P77:P82">O77/1000000</f>
        <v>0.0017</v>
      </c>
      <c r="Q77" s="183"/>
    </row>
    <row r="78" spans="1:17" ht="15.75" customHeight="1">
      <c r="A78" s="352">
        <v>49</v>
      </c>
      <c r="B78" s="468" t="s">
        <v>75</v>
      </c>
      <c r="C78" s="440">
        <v>4902536</v>
      </c>
      <c r="D78" s="476" t="s">
        <v>13</v>
      </c>
      <c r="E78" s="427" t="s">
        <v>364</v>
      </c>
      <c r="F78" s="440">
        <v>100</v>
      </c>
      <c r="G78" s="447">
        <v>2235</v>
      </c>
      <c r="H78" s="448">
        <v>2046</v>
      </c>
      <c r="I78" s="448">
        <f t="shared" si="12"/>
        <v>189</v>
      </c>
      <c r="J78" s="448">
        <f t="shared" si="13"/>
        <v>18900</v>
      </c>
      <c r="K78" s="449">
        <f t="shared" si="14"/>
        <v>0.0189</v>
      </c>
      <c r="L78" s="447">
        <v>11726</v>
      </c>
      <c r="M78" s="448">
        <v>11593</v>
      </c>
      <c r="N78" s="448">
        <f t="shared" si="15"/>
        <v>133</v>
      </c>
      <c r="O78" s="448">
        <f t="shared" si="16"/>
        <v>13300</v>
      </c>
      <c r="P78" s="449">
        <f t="shared" si="17"/>
        <v>0.0133</v>
      </c>
      <c r="Q78" s="183"/>
    </row>
    <row r="79" spans="1:17" ht="15.75" customHeight="1">
      <c r="A79" s="352">
        <v>50</v>
      </c>
      <c r="B79" s="468" t="s">
        <v>88</v>
      </c>
      <c r="C79" s="440">
        <v>4902537</v>
      </c>
      <c r="D79" s="476" t="s">
        <v>13</v>
      </c>
      <c r="E79" s="427" t="s">
        <v>364</v>
      </c>
      <c r="F79" s="440">
        <v>100</v>
      </c>
      <c r="G79" s="447">
        <v>5109</v>
      </c>
      <c r="H79" s="448">
        <v>4694</v>
      </c>
      <c r="I79" s="448">
        <f t="shared" si="12"/>
        <v>415</v>
      </c>
      <c r="J79" s="448">
        <f t="shared" si="13"/>
        <v>41500</v>
      </c>
      <c r="K79" s="449">
        <f t="shared" si="14"/>
        <v>0.0415</v>
      </c>
      <c r="L79" s="447">
        <v>44619</v>
      </c>
      <c r="M79" s="448">
        <v>44307</v>
      </c>
      <c r="N79" s="448">
        <f t="shared" si="15"/>
        <v>312</v>
      </c>
      <c r="O79" s="448">
        <f t="shared" si="16"/>
        <v>31200</v>
      </c>
      <c r="P79" s="449">
        <f t="shared" si="17"/>
        <v>0.0312</v>
      </c>
      <c r="Q79" s="183"/>
    </row>
    <row r="80" spans="1:17" ht="15.75" customHeight="1">
      <c r="A80" s="352">
        <v>51</v>
      </c>
      <c r="B80" s="468" t="s">
        <v>76</v>
      </c>
      <c r="C80" s="440">
        <v>4902538</v>
      </c>
      <c r="D80" s="476" t="s">
        <v>13</v>
      </c>
      <c r="E80" s="427" t="s">
        <v>364</v>
      </c>
      <c r="F80" s="440">
        <v>100</v>
      </c>
      <c r="G80" s="447">
        <v>8211</v>
      </c>
      <c r="H80" s="448">
        <v>8211</v>
      </c>
      <c r="I80" s="448">
        <f t="shared" si="12"/>
        <v>0</v>
      </c>
      <c r="J80" s="448">
        <f t="shared" si="13"/>
        <v>0</v>
      </c>
      <c r="K80" s="449">
        <f t="shared" si="14"/>
        <v>0</v>
      </c>
      <c r="L80" s="447">
        <v>19022</v>
      </c>
      <c r="M80" s="448">
        <v>19022</v>
      </c>
      <c r="N80" s="448">
        <f t="shared" si="15"/>
        <v>0</v>
      </c>
      <c r="O80" s="448">
        <f t="shared" si="16"/>
        <v>0</v>
      </c>
      <c r="P80" s="449">
        <f t="shared" si="17"/>
        <v>0</v>
      </c>
      <c r="Q80" s="183"/>
    </row>
    <row r="81" spans="1:17" ht="15.75" customHeight="1">
      <c r="A81" s="352">
        <v>52</v>
      </c>
      <c r="B81" s="468" t="s">
        <v>77</v>
      </c>
      <c r="C81" s="440">
        <v>4902539</v>
      </c>
      <c r="D81" s="476" t="s">
        <v>13</v>
      </c>
      <c r="E81" s="427" t="s">
        <v>364</v>
      </c>
      <c r="F81" s="440">
        <v>100</v>
      </c>
      <c r="G81" s="447">
        <v>999726</v>
      </c>
      <c r="H81" s="448">
        <v>999751</v>
      </c>
      <c r="I81" s="448">
        <f t="shared" si="12"/>
        <v>-25</v>
      </c>
      <c r="J81" s="448">
        <f t="shared" si="13"/>
        <v>-2500</v>
      </c>
      <c r="K81" s="449">
        <f t="shared" si="14"/>
        <v>-0.0025</v>
      </c>
      <c r="L81" s="447">
        <v>280</v>
      </c>
      <c r="M81" s="448">
        <v>282</v>
      </c>
      <c r="N81" s="448">
        <f t="shared" si="15"/>
        <v>-2</v>
      </c>
      <c r="O81" s="448">
        <f t="shared" si="16"/>
        <v>-200</v>
      </c>
      <c r="P81" s="449">
        <f t="shared" si="17"/>
        <v>-0.0002</v>
      </c>
      <c r="Q81" s="183"/>
    </row>
    <row r="82" spans="1:17" ht="15.75" customHeight="1">
      <c r="A82" s="352">
        <v>53</v>
      </c>
      <c r="B82" s="468" t="s">
        <v>63</v>
      </c>
      <c r="C82" s="440">
        <v>4902540</v>
      </c>
      <c r="D82" s="476" t="s">
        <v>13</v>
      </c>
      <c r="E82" s="427" t="s">
        <v>364</v>
      </c>
      <c r="F82" s="440">
        <v>100</v>
      </c>
      <c r="G82" s="447">
        <v>15</v>
      </c>
      <c r="H82" s="448">
        <v>15</v>
      </c>
      <c r="I82" s="448">
        <f t="shared" si="12"/>
        <v>0</v>
      </c>
      <c r="J82" s="448">
        <f t="shared" si="13"/>
        <v>0</v>
      </c>
      <c r="K82" s="449">
        <f t="shared" si="14"/>
        <v>0</v>
      </c>
      <c r="L82" s="447">
        <v>13398</v>
      </c>
      <c r="M82" s="448">
        <v>13398</v>
      </c>
      <c r="N82" s="448">
        <f t="shared" si="15"/>
        <v>0</v>
      </c>
      <c r="O82" s="448">
        <f t="shared" si="16"/>
        <v>0</v>
      </c>
      <c r="P82" s="449">
        <f t="shared" si="17"/>
        <v>0</v>
      </c>
      <c r="Q82" s="183"/>
    </row>
    <row r="83" spans="1:17" ht="15.75" customHeight="1">
      <c r="A83" s="352"/>
      <c r="B83" s="468"/>
      <c r="C83" s="440"/>
      <c r="D83" s="476"/>
      <c r="E83" s="476"/>
      <c r="F83" s="440"/>
      <c r="G83" s="447"/>
      <c r="H83" s="448"/>
      <c r="I83" s="448"/>
      <c r="J83" s="448"/>
      <c r="K83" s="449"/>
      <c r="L83" s="447"/>
      <c r="M83" s="448"/>
      <c r="N83" s="448"/>
      <c r="O83" s="448"/>
      <c r="P83" s="449"/>
      <c r="Q83" s="183"/>
    </row>
    <row r="84" spans="1:17" ht="15.75" customHeight="1">
      <c r="A84" s="352"/>
      <c r="B84" s="382" t="s">
        <v>78</v>
      </c>
      <c r="C84" s="440"/>
      <c r="D84" s="475"/>
      <c r="E84" s="475"/>
      <c r="F84" s="440"/>
      <c r="G84" s="447"/>
      <c r="H84" s="448"/>
      <c r="I84" s="448"/>
      <c r="J84" s="448"/>
      <c r="K84" s="449"/>
      <c r="L84" s="447"/>
      <c r="M84" s="448"/>
      <c r="N84" s="448"/>
      <c r="O84" s="448"/>
      <c r="P84" s="449"/>
      <c r="Q84" s="183"/>
    </row>
    <row r="85" spans="1:17" ht="15.75" customHeight="1">
      <c r="A85" s="352">
        <v>54</v>
      </c>
      <c r="B85" s="468" t="s">
        <v>79</v>
      </c>
      <c r="C85" s="440">
        <v>4902541</v>
      </c>
      <c r="D85" s="476" t="s">
        <v>13</v>
      </c>
      <c r="E85" s="427" t="s">
        <v>364</v>
      </c>
      <c r="F85" s="440">
        <v>100</v>
      </c>
      <c r="G85" s="447">
        <v>975</v>
      </c>
      <c r="H85" s="448">
        <v>963</v>
      </c>
      <c r="I85" s="448">
        <f>G85-H85</f>
        <v>12</v>
      </c>
      <c r="J85" s="448">
        <f>$F85*I85</f>
        <v>1200</v>
      </c>
      <c r="K85" s="449">
        <f>J85/1000000</f>
        <v>0.0012</v>
      </c>
      <c r="L85" s="447">
        <v>55928</v>
      </c>
      <c r="M85" s="448">
        <v>55073</v>
      </c>
      <c r="N85" s="448">
        <f>L85-M85</f>
        <v>855</v>
      </c>
      <c r="O85" s="448">
        <f>$F85*N85</f>
        <v>85500</v>
      </c>
      <c r="P85" s="449">
        <f>O85/1000000</f>
        <v>0.0855</v>
      </c>
      <c r="Q85" s="183"/>
    </row>
    <row r="86" spans="1:17" ht="15.75" customHeight="1">
      <c r="A86" s="352">
        <v>55</v>
      </c>
      <c r="B86" s="468" t="s">
        <v>80</v>
      </c>
      <c r="C86" s="440">
        <v>4902542</v>
      </c>
      <c r="D86" s="476" t="s">
        <v>13</v>
      </c>
      <c r="E86" s="427" t="s">
        <v>364</v>
      </c>
      <c r="F86" s="440">
        <v>100</v>
      </c>
      <c r="G86" s="447">
        <v>785</v>
      </c>
      <c r="H86" s="448">
        <v>673</v>
      </c>
      <c r="I86" s="448">
        <f>G86-H86</f>
        <v>112</v>
      </c>
      <c r="J86" s="448">
        <f>$F86*I86</f>
        <v>11200</v>
      </c>
      <c r="K86" s="449">
        <f>J86/1000000</f>
        <v>0.0112</v>
      </c>
      <c r="L86" s="447">
        <v>50099</v>
      </c>
      <c r="M86" s="448">
        <v>49801</v>
      </c>
      <c r="N86" s="448">
        <f>L86-M86</f>
        <v>298</v>
      </c>
      <c r="O86" s="448">
        <f>$F86*N86</f>
        <v>29800</v>
      </c>
      <c r="P86" s="449">
        <f>O86/1000000</f>
        <v>0.0298</v>
      </c>
      <c r="Q86" s="183"/>
    </row>
    <row r="87" spans="1:17" ht="15.75" customHeight="1">
      <c r="A87" s="352">
        <v>56</v>
      </c>
      <c r="B87" s="468" t="s">
        <v>81</v>
      </c>
      <c r="C87" s="440">
        <v>4902543</v>
      </c>
      <c r="D87" s="476" t="s">
        <v>13</v>
      </c>
      <c r="E87" s="427" t="s">
        <v>364</v>
      </c>
      <c r="F87" s="440">
        <v>100</v>
      </c>
      <c r="G87" s="447">
        <v>1084</v>
      </c>
      <c r="H87" s="448">
        <v>898</v>
      </c>
      <c r="I87" s="448">
        <f>G87-H87</f>
        <v>186</v>
      </c>
      <c r="J87" s="448">
        <f>$F87*I87</f>
        <v>18600</v>
      </c>
      <c r="K87" s="449">
        <f>J87/1000000</f>
        <v>0.0186</v>
      </c>
      <c r="L87" s="447">
        <v>72175</v>
      </c>
      <c r="M87" s="448">
        <v>71613</v>
      </c>
      <c r="N87" s="448">
        <f>L87-M87</f>
        <v>562</v>
      </c>
      <c r="O87" s="448">
        <f>$F87*N87</f>
        <v>56200</v>
      </c>
      <c r="P87" s="449">
        <f>O87/1000000</f>
        <v>0.0562</v>
      </c>
      <c r="Q87" s="183"/>
    </row>
    <row r="88" spans="1:17" ht="15.75" customHeight="1">
      <c r="A88" s="352"/>
      <c r="B88" s="382" t="s">
        <v>35</v>
      </c>
      <c r="C88" s="440"/>
      <c r="D88" s="475"/>
      <c r="E88" s="475"/>
      <c r="F88" s="440"/>
      <c r="G88" s="447"/>
      <c r="H88" s="448"/>
      <c r="I88" s="448"/>
      <c r="J88" s="448"/>
      <c r="K88" s="449"/>
      <c r="L88" s="447"/>
      <c r="M88" s="448"/>
      <c r="N88" s="448"/>
      <c r="O88" s="448"/>
      <c r="P88" s="449"/>
      <c r="Q88" s="183"/>
    </row>
    <row r="89" spans="1:17" ht="15.75" customHeight="1">
      <c r="A89" s="352">
        <v>57</v>
      </c>
      <c r="B89" s="468" t="s">
        <v>73</v>
      </c>
      <c r="C89" s="440">
        <v>4864807</v>
      </c>
      <c r="D89" s="476" t="s">
        <v>13</v>
      </c>
      <c r="E89" s="427" t="s">
        <v>364</v>
      </c>
      <c r="F89" s="440">
        <v>100</v>
      </c>
      <c r="G89" s="447">
        <v>87069</v>
      </c>
      <c r="H89" s="448">
        <v>85941</v>
      </c>
      <c r="I89" s="448">
        <f>G89-H89</f>
        <v>1128</v>
      </c>
      <c r="J89" s="448">
        <f>$F89*I89</f>
        <v>112800</v>
      </c>
      <c r="K89" s="449">
        <f>J89/1000000</f>
        <v>0.1128</v>
      </c>
      <c r="L89" s="447">
        <v>25897</v>
      </c>
      <c r="M89" s="448">
        <v>25947</v>
      </c>
      <c r="N89" s="448">
        <f>L89-M89</f>
        <v>-50</v>
      </c>
      <c r="O89" s="448">
        <f>$F89*N89</f>
        <v>-5000</v>
      </c>
      <c r="P89" s="449">
        <f>O89/1000000</f>
        <v>-0.005</v>
      </c>
      <c r="Q89" s="183"/>
    </row>
    <row r="90" spans="1:17" ht="15.75" customHeight="1">
      <c r="A90" s="352">
        <v>58</v>
      </c>
      <c r="B90" s="468" t="s">
        <v>259</v>
      </c>
      <c r="C90" s="440">
        <v>4865086</v>
      </c>
      <c r="D90" s="476" t="s">
        <v>13</v>
      </c>
      <c r="E90" s="427" t="s">
        <v>364</v>
      </c>
      <c r="F90" s="440">
        <v>100</v>
      </c>
      <c r="G90" s="447">
        <v>8254</v>
      </c>
      <c r="H90" s="448">
        <v>8118</v>
      </c>
      <c r="I90" s="448">
        <f>G90-H90</f>
        <v>136</v>
      </c>
      <c r="J90" s="448">
        <f>$F90*I90</f>
        <v>13600</v>
      </c>
      <c r="K90" s="449">
        <f>J90/1000000</f>
        <v>0.0136</v>
      </c>
      <c r="L90" s="447">
        <v>29690</v>
      </c>
      <c r="M90" s="448">
        <v>28896</v>
      </c>
      <c r="N90" s="448">
        <f>L90-M90</f>
        <v>794</v>
      </c>
      <c r="O90" s="448">
        <f>$F90*N90</f>
        <v>79400</v>
      </c>
      <c r="P90" s="449">
        <f>O90/1000000</f>
        <v>0.0794</v>
      </c>
      <c r="Q90" s="183"/>
    </row>
    <row r="91" spans="1:17" ht="15.75" customHeight="1">
      <c r="A91" s="352">
        <v>59</v>
      </c>
      <c r="B91" s="468" t="s">
        <v>86</v>
      </c>
      <c r="C91" s="440">
        <v>4902571</v>
      </c>
      <c r="D91" s="476" t="s">
        <v>13</v>
      </c>
      <c r="E91" s="427" t="s">
        <v>364</v>
      </c>
      <c r="F91" s="440">
        <v>-300</v>
      </c>
      <c r="G91" s="447">
        <v>2</v>
      </c>
      <c r="H91" s="448">
        <v>2</v>
      </c>
      <c r="I91" s="448">
        <f>G91-H91</f>
        <v>0</v>
      </c>
      <c r="J91" s="448">
        <f>$F91*I91</f>
        <v>0</v>
      </c>
      <c r="K91" s="449">
        <f>J91/1000000</f>
        <v>0</v>
      </c>
      <c r="L91" s="447">
        <v>999952</v>
      </c>
      <c r="M91" s="448">
        <v>999951</v>
      </c>
      <c r="N91" s="448">
        <f>L91-M91</f>
        <v>1</v>
      </c>
      <c r="O91" s="448">
        <f>$F91*N91</f>
        <v>-300</v>
      </c>
      <c r="P91" s="449">
        <f>O91/1000000</f>
        <v>-0.0003</v>
      </c>
      <c r="Q91" s="183"/>
    </row>
    <row r="92" spans="1:17" ht="15.75" customHeight="1">
      <c r="A92" s="352"/>
      <c r="B92" s="468"/>
      <c r="C92" s="440"/>
      <c r="D92" s="476"/>
      <c r="E92" s="477"/>
      <c r="F92" s="440"/>
      <c r="G92" s="447"/>
      <c r="H92" s="448"/>
      <c r="I92" s="448"/>
      <c r="J92" s="448"/>
      <c r="K92" s="449"/>
      <c r="L92" s="447"/>
      <c r="M92" s="448"/>
      <c r="N92" s="448"/>
      <c r="O92" s="448"/>
      <c r="P92" s="449"/>
      <c r="Q92" s="183"/>
    </row>
    <row r="93" spans="1:17" ht="15.75" customHeight="1">
      <c r="A93" s="352"/>
      <c r="B93" s="464" t="s">
        <v>82</v>
      </c>
      <c r="C93" s="438"/>
      <c r="D93" s="471"/>
      <c r="E93" s="471"/>
      <c r="F93" s="438"/>
      <c r="G93" s="447"/>
      <c r="H93" s="448"/>
      <c r="I93" s="448"/>
      <c r="J93" s="448"/>
      <c r="K93" s="449"/>
      <c r="L93" s="447"/>
      <c r="M93" s="448"/>
      <c r="N93" s="448"/>
      <c r="O93" s="448"/>
      <c r="P93" s="449"/>
      <c r="Q93" s="183"/>
    </row>
    <row r="94" spans="1:17" ht="23.25">
      <c r="A94" s="418">
        <v>60</v>
      </c>
      <c r="B94" s="545" t="s">
        <v>83</v>
      </c>
      <c r="C94" s="438">
        <v>4865087</v>
      </c>
      <c r="D94" s="471" t="s">
        <v>13</v>
      </c>
      <c r="E94" s="427" t="s">
        <v>364</v>
      </c>
      <c r="F94" s="438">
        <v>-400</v>
      </c>
      <c r="G94" s="447">
        <v>4567</v>
      </c>
      <c r="H94" s="448">
        <v>4567</v>
      </c>
      <c r="I94" s="448">
        <f>G94-H94</f>
        <v>0</v>
      </c>
      <c r="J94" s="448">
        <f>$F94*I94</f>
        <v>0</v>
      </c>
      <c r="K94" s="449">
        <f>J94/1000000</f>
        <v>0</v>
      </c>
      <c r="L94" s="447">
        <v>12600</v>
      </c>
      <c r="M94" s="448">
        <v>12600</v>
      </c>
      <c r="N94" s="448">
        <f>L94-M94</f>
        <v>0</v>
      </c>
      <c r="O94" s="448">
        <f>$F94*N94</f>
        <v>0</v>
      </c>
      <c r="P94" s="449">
        <f>O94/1000000</f>
        <v>0</v>
      </c>
      <c r="Q94" s="716"/>
    </row>
    <row r="95" spans="1:17" ht="23.25">
      <c r="A95" s="418">
        <v>61</v>
      </c>
      <c r="B95" s="545" t="s">
        <v>84</v>
      </c>
      <c r="C95" s="438">
        <v>4902516</v>
      </c>
      <c r="D95" s="471" t="s">
        <v>13</v>
      </c>
      <c r="E95" s="427" t="s">
        <v>364</v>
      </c>
      <c r="F95" s="438">
        <v>100</v>
      </c>
      <c r="G95" s="447">
        <v>999321</v>
      </c>
      <c r="H95" s="448">
        <v>999377</v>
      </c>
      <c r="I95" s="448">
        <f>G95-H95</f>
        <v>-56</v>
      </c>
      <c r="J95" s="448">
        <f>$F95*I95</f>
        <v>-5600</v>
      </c>
      <c r="K95" s="449">
        <f>J95/1000000</f>
        <v>-0.0056</v>
      </c>
      <c r="L95" s="447">
        <v>999155</v>
      </c>
      <c r="M95" s="448">
        <v>999145</v>
      </c>
      <c r="N95" s="448">
        <f>L95-M95</f>
        <v>10</v>
      </c>
      <c r="O95" s="448">
        <f>$F95*N95</f>
        <v>1000</v>
      </c>
      <c r="P95" s="449">
        <f>O95/1000000</f>
        <v>0.001</v>
      </c>
      <c r="Q95" s="183"/>
    </row>
    <row r="96" spans="1:17" ht="16.5">
      <c r="A96" s="418"/>
      <c r="B96" s="441"/>
      <c r="C96" s="438"/>
      <c r="D96" s="471"/>
      <c r="E96" s="427"/>
      <c r="F96" s="438"/>
      <c r="G96" s="450"/>
      <c r="H96" s="451"/>
      <c r="I96" s="451"/>
      <c r="J96" s="451"/>
      <c r="K96" s="458"/>
      <c r="L96" s="450"/>
      <c r="M96" s="451"/>
      <c r="N96" s="451"/>
      <c r="O96" s="451"/>
      <c r="P96" s="458"/>
      <c r="Q96" s="183"/>
    </row>
    <row r="97" spans="1:17" ht="15.75" customHeight="1" thickBot="1">
      <c r="A97" s="439"/>
      <c r="B97" s="442"/>
      <c r="C97" s="422"/>
      <c r="D97" s="406"/>
      <c r="E97" s="423"/>
      <c r="F97" s="406"/>
      <c r="G97" s="459"/>
      <c r="H97" s="460"/>
      <c r="I97" s="453"/>
      <c r="J97" s="453"/>
      <c r="K97" s="454"/>
      <c r="L97" s="459"/>
      <c r="M97" s="460"/>
      <c r="N97" s="453"/>
      <c r="O97" s="453"/>
      <c r="P97" s="454"/>
      <c r="Q97" s="184"/>
    </row>
    <row r="98" spans="7:16" ht="13.5" thickTop="1">
      <c r="G98" s="19"/>
      <c r="H98" s="19"/>
      <c r="I98" s="19"/>
      <c r="J98" s="19"/>
      <c r="L98" s="19"/>
      <c r="M98" s="19"/>
      <c r="N98" s="19"/>
      <c r="O98" s="19"/>
      <c r="P98" s="19"/>
    </row>
    <row r="99" spans="2:16" ht="12.75">
      <c r="B99" s="18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2:16" ht="18">
      <c r="B100" s="186" t="s">
        <v>258</v>
      </c>
      <c r="G100" s="19"/>
      <c r="H100" s="19"/>
      <c r="I100" s="19"/>
      <c r="J100" s="19"/>
      <c r="K100" s="623">
        <f>SUM(K8:K97)</f>
        <v>-0.46560000000000024</v>
      </c>
      <c r="L100" s="19"/>
      <c r="M100" s="19"/>
      <c r="N100" s="19"/>
      <c r="O100" s="19"/>
      <c r="P100" s="185">
        <f>SUM(P8:P97)</f>
        <v>5.1644999999999985</v>
      </c>
    </row>
    <row r="101" spans="2:16" ht="12.75">
      <c r="B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ht="15.75">
      <c r="A106" s="17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7" ht="24" thickBot="1">
      <c r="A107" s="227" t="s">
        <v>257</v>
      </c>
      <c r="G107" s="21"/>
      <c r="H107" s="21"/>
      <c r="I107" s="99" t="s">
        <v>8</v>
      </c>
      <c r="J107" s="21"/>
      <c r="K107" s="21"/>
      <c r="L107" s="21"/>
      <c r="M107" s="21"/>
      <c r="N107" s="99" t="s">
        <v>7</v>
      </c>
      <c r="O107" s="21"/>
      <c r="P107" s="21"/>
      <c r="Q107" s="220" t="str">
        <f>Q1</f>
        <v>APRIL-2011</v>
      </c>
    </row>
    <row r="108" spans="1:17" ht="39.75" thickBot="1" thickTop="1">
      <c r="A108" s="100" t="s">
        <v>9</v>
      </c>
      <c r="B108" s="40" t="s">
        <v>10</v>
      </c>
      <c r="C108" s="41" t="s">
        <v>1</v>
      </c>
      <c r="D108" s="41" t="s">
        <v>2</v>
      </c>
      <c r="E108" s="41" t="s">
        <v>3</v>
      </c>
      <c r="F108" s="41" t="s">
        <v>11</v>
      </c>
      <c r="G108" s="43" t="str">
        <f>G5</f>
        <v>FINAL READING 01/05/11</v>
      </c>
      <c r="H108" s="41" t="str">
        <f>H5</f>
        <v>INTIAL READING 01/04/11</v>
      </c>
      <c r="I108" s="41" t="s">
        <v>4</v>
      </c>
      <c r="J108" s="41" t="s">
        <v>5</v>
      </c>
      <c r="K108" s="42" t="s">
        <v>6</v>
      </c>
      <c r="L108" s="43" t="str">
        <f>G5</f>
        <v>FINAL READING 01/05/11</v>
      </c>
      <c r="M108" s="41" t="str">
        <f>H5</f>
        <v>INTIAL READING 01/04/11</v>
      </c>
      <c r="N108" s="41" t="s">
        <v>4</v>
      </c>
      <c r="O108" s="41" t="s">
        <v>5</v>
      </c>
      <c r="P108" s="42" t="s">
        <v>6</v>
      </c>
      <c r="Q108" s="42" t="s">
        <v>327</v>
      </c>
    </row>
    <row r="109" spans="1:16" ht="8.25" customHeight="1" thickBot="1" thickTop="1">
      <c r="A109" s="15"/>
      <c r="B109" s="12"/>
      <c r="C109" s="11"/>
      <c r="D109" s="11"/>
      <c r="E109" s="11"/>
      <c r="F109" s="11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7" ht="15.75" customHeight="1" thickTop="1">
      <c r="A110" s="443"/>
      <c r="B110" s="444" t="s">
        <v>29</v>
      </c>
      <c r="C110" s="419"/>
      <c r="D110" s="405"/>
      <c r="E110" s="405"/>
      <c r="F110" s="405"/>
      <c r="G110" s="104"/>
      <c r="H110" s="28"/>
      <c r="I110" s="28"/>
      <c r="J110" s="28"/>
      <c r="K110" s="29"/>
      <c r="L110" s="104"/>
      <c r="M110" s="28"/>
      <c r="N110" s="28"/>
      <c r="O110" s="28"/>
      <c r="P110" s="29"/>
      <c r="Q110" s="182"/>
    </row>
    <row r="111" spans="1:17" ht="15.75" customHeight="1">
      <c r="A111" s="418">
        <v>1</v>
      </c>
      <c r="B111" s="463" t="s">
        <v>85</v>
      </c>
      <c r="C111" s="438">
        <v>4865092</v>
      </c>
      <c r="D111" s="427" t="s">
        <v>13</v>
      </c>
      <c r="E111" s="427" t="s">
        <v>364</v>
      </c>
      <c r="F111" s="438">
        <v>-100</v>
      </c>
      <c r="G111" s="447">
        <v>4294</v>
      </c>
      <c r="H111" s="448">
        <v>4214</v>
      </c>
      <c r="I111" s="448">
        <f>G111-H111</f>
        <v>80</v>
      </c>
      <c r="J111" s="448">
        <f aca="true" t="shared" si="18" ref="J111:J122">$F111*I111</f>
        <v>-8000</v>
      </c>
      <c r="K111" s="449">
        <f aca="true" t="shared" si="19" ref="K111:K122">J111/1000000</f>
        <v>-0.008</v>
      </c>
      <c r="L111" s="447">
        <v>7638</v>
      </c>
      <c r="M111" s="448">
        <v>7583</v>
      </c>
      <c r="N111" s="448">
        <f>L111-M111</f>
        <v>55</v>
      </c>
      <c r="O111" s="448">
        <f aca="true" t="shared" si="20" ref="O111:O122">$F111*N111</f>
        <v>-5500</v>
      </c>
      <c r="P111" s="449">
        <f aca="true" t="shared" si="21" ref="P111:P122">O111/1000000</f>
        <v>-0.0055</v>
      </c>
      <c r="Q111" s="183"/>
    </row>
    <row r="112" spans="1:17" ht="16.5">
      <c r="A112" s="418"/>
      <c r="B112" s="464" t="s">
        <v>42</v>
      </c>
      <c r="C112" s="438"/>
      <c r="D112" s="472"/>
      <c r="E112" s="472"/>
      <c r="F112" s="438"/>
      <c r="G112" s="447"/>
      <c r="H112" s="448"/>
      <c r="I112" s="448"/>
      <c r="J112" s="448"/>
      <c r="K112" s="449"/>
      <c r="L112" s="447"/>
      <c r="M112" s="448"/>
      <c r="N112" s="448"/>
      <c r="O112" s="448"/>
      <c r="P112" s="449"/>
      <c r="Q112" s="183"/>
    </row>
    <row r="113" spans="1:17" ht="16.5">
      <c r="A113" s="418">
        <v>2</v>
      </c>
      <c r="B113" s="463" t="s">
        <v>43</v>
      </c>
      <c r="C113" s="438">
        <v>4864954</v>
      </c>
      <c r="D113" s="471" t="s">
        <v>13</v>
      </c>
      <c r="E113" s="427" t="s">
        <v>364</v>
      </c>
      <c r="F113" s="438">
        <v>-1000</v>
      </c>
      <c r="G113" s="447">
        <v>4330</v>
      </c>
      <c r="H113" s="448">
        <v>4330</v>
      </c>
      <c r="I113" s="448">
        <f>G113-H113</f>
        <v>0</v>
      </c>
      <c r="J113" s="448">
        <f t="shared" si="18"/>
        <v>0</v>
      </c>
      <c r="K113" s="449">
        <f t="shared" si="19"/>
        <v>0</v>
      </c>
      <c r="L113" s="447">
        <v>3697</v>
      </c>
      <c r="M113" s="448">
        <v>3697</v>
      </c>
      <c r="N113" s="448">
        <f>L113-M113</f>
        <v>0</v>
      </c>
      <c r="O113" s="448">
        <f t="shared" si="20"/>
        <v>0</v>
      </c>
      <c r="P113" s="449">
        <f t="shared" si="21"/>
        <v>0</v>
      </c>
      <c r="Q113" s="183"/>
    </row>
    <row r="114" spans="1:17" ht="16.5">
      <c r="A114" s="418">
        <v>3</v>
      </c>
      <c r="B114" s="463" t="s">
        <v>44</v>
      </c>
      <c r="C114" s="438">
        <v>4864955</v>
      </c>
      <c r="D114" s="471" t="s">
        <v>13</v>
      </c>
      <c r="E114" s="427" t="s">
        <v>364</v>
      </c>
      <c r="F114" s="438">
        <v>-1000</v>
      </c>
      <c r="G114" s="447">
        <v>5744</v>
      </c>
      <c r="H114" s="448">
        <v>5745</v>
      </c>
      <c r="I114" s="448">
        <f>G114-H114</f>
        <v>-1</v>
      </c>
      <c r="J114" s="448">
        <f t="shared" si="18"/>
        <v>1000</v>
      </c>
      <c r="K114" s="449">
        <f t="shared" si="19"/>
        <v>0.001</v>
      </c>
      <c r="L114" s="447">
        <v>3915</v>
      </c>
      <c r="M114" s="448">
        <v>3919</v>
      </c>
      <c r="N114" s="448">
        <f>L114-M114</f>
        <v>-4</v>
      </c>
      <c r="O114" s="448">
        <f t="shared" si="20"/>
        <v>4000</v>
      </c>
      <c r="P114" s="449">
        <f t="shared" si="21"/>
        <v>0.004</v>
      </c>
      <c r="Q114" s="183"/>
    </row>
    <row r="115" spans="1:17" ht="16.5">
      <c r="A115" s="418"/>
      <c r="B115" s="464" t="s">
        <v>19</v>
      </c>
      <c r="C115" s="438"/>
      <c r="D115" s="471"/>
      <c r="E115" s="427"/>
      <c r="F115" s="438"/>
      <c r="G115" s="447"/>
      <c r="H115" s="448"/>
      <c r="I115" s="448"/>
      <c r="J115" s="448"/>
      <c r="K115" s="449"/>
      <c r="L115" s="447"/>
      <c r="M115" s="448"/>
      <c r="N115" s="448"/>
      <c r="O115" s="448"/>
      <c r="P115" s="449"/>
      <c r="Q115" s="183"/>
    </row>
    <row r="116" spans="1:17" ht="16.5">
      <c r="A116" s="418">
        <v>4</v>
      </c>
      <c r="B116" s="463" t="s">
        <v>20</v>
      </c>
      <c r="C116" s="438">
        <v>4864808</v>
      </c>
      <c r="D116" s="471" t="s">
        <v>13</v>
      </c>
      <c r="E116" s="427" t="s">
        <v>364</v>
      </c>
      <c r="F116" s="438">
        <v>-200</v>
      </c>
      <c r="G116" s="447">
        <v>3514</v>
      </c>
      <c r="H116" s="448">
        <v>3536</v>
      </c>
      <c r="I116" s="451">
        <f>G116-H116</f>
        <v>-22</v>
      </c>
      <c r="J116" s="451">
        <f t="shared" si="18"/>
        <v>4400</v>
      </c>
      <c r="K116" s="458">
        <f t="shared" si="19"/>
        <v>0.0044</v>
      </c>
      <c r="L116" s="447">
        <v>3042</v>
      </c>
      <c r="M116" s="448">
        <v>3141</v>
      </c>
      <c r="N116" s="448">
        <f>L116-M116</f>
        <v>-99</v>
      </c>
      <c r="O116" s="448">
        <f t="shared" si="20"/>
        <v>19800</v>
      </c>
      <c r="P116" s="449">
        <f t="shared" si="21"/>
        <v>0.0198</v>
      </c>
      <c r="Q116" s="585"/>
    </row>
    <row r="117" spans="1:17" ht="16.5">
      <c r="A117" s="418">
        <v>5</v>
      </c>
      <c r="B117" s="463" t="s">
        <v>21</v>
      </c>
      <c r="C117" s="438">
        <v>4864841</v>
      </c>
      <c r="D117" s="471" t="s">
        <v>13</v>
      </c>
      <c r="E117" s="427" t="s">
        <v>364</v>
      </c>
      <c r="F117" s="438">
        <v>-1000</v>
      </c>
      <c r="G117" s="447">
        <v>12806</v>
      </c>
      <c r="H117" s="448">
        <v>12742</v>
      </c>
      <c r="I117" s="448">
        <f>G117-H117</f>
        <v>64</v>
      </c>
      <c r="J117" s="448">
        <f t="shared" si="18"/>
        <v>-64000</v>
      </c>
      <c r="K117" s="449">
        <f t="shared" si="19"/>
        <v>-0.064</v>
      </c>
      <c r="L117" s="447">
        <v>12025</v>
      </c>
      <c r="M117" s="448">
        <v>11231</v>
      </c>
      <c r="N117" s="448">
        <f>L117-M117</f>
        <v>794</v>
      </c>
      <c r="O117" s="448">
        <f t="shared" si="20"/>
        <v>-794000</v>
      </c>
      <c r="P117" s="449">
        <f t="shared" si="21"/>
        <v>-0.794</v>
      </c>
      <c r="Q117" s="183"/>
    </row>
    <row r="118" spans="1:17" ht="16.5">
      <c r="A118" s="418"/>
      <c r="B118" s="463"/>
      <c r="C118" s="438"/>
      <c r="D118" s="471"/>
      <c r="E118" s="427"/>
      <c r="F118" s="438"/>
      <c r="G118" s="461"/>
      <c r="H118" s="287"/>
      <c r="I118" s="448"/>
      <c r="J118" s="448"/>
      <c r="K118" s="449"/>
      <c r="L118" s="461"/>
      <c r="M118" s="451"/>
      <c r="N118" s="448"/>
      <c r="O118" s="448"/>
      <c r="P118" s="449"/>
      <c r="Q118" s="183"/>
    </row>
    <row r="119" spans="1:17" ht="16.5">
      <c r="A119" s="445"/>
      <c r="B119" s="469" t="s">
        <v>51</v>
      </c>
      <c r="C119" s="413"/>
      <c r="D119" s="478"/>
      <c r="E119" s="478"/>
      <c r="F119" s="446"/>
      <c r="G119" s="461"/>
      <c r="H119" s="287"/>
      <c r="I119" s="448"/>
      <c r="J119" s="448"/>
      <c r="K119" s="449"/>
      <c r="L119" s="461"/>
      <c r="M119" s="287"/>
      <c r="N119" s="448"/>
      <c r="O119" s="448"/>
      <c r="P119" s="449"/>
      <c r="Q119" s="183"/>
    </row>
    <row r="120" spans="1:17" ht="16.5">
      <c r="A120" s="418">
        <v>6</v>
      </c>
      <c r="B120" s="467" t="s">
        <v>52</v>
      </c>
      <c r="C120" s="438">
        <v>4864792</v>
      </c>
      <c r="D120" s="472" t="s">
        <v>13</v>
      </c>
      <c r="E120" s="427" t="s">
        <v>364</v>
      </c>
      <c r="F120" s="438">
        <v>-100</v>
      </c>
      <c r="G120" s="447">
        <v>36743</v>
      </c>
      <c r="H120" s="448">
        <v>36227</v>
      </c>
      <c r="I120" s="448">
        <f>G120-H120</f>
        <v>516</v>
      </c>
      <c r="J120" s="448">
        <f t="shared" si="18"/>
        <v>-51600</v>
      </c>
      <c r="K120" s="449">
        <f t="shared" si="19"/>
        <v>-0.0516</v>
      </c>
      <c r="L120" s="447">
        <v>146590</v>
      </c>
      <c r="M120" s="448">
        <v>146577</v>
      </c>
      <c r="N120" s="448">
        <f>L120-M120</f>
        <v>13</v>
      </c>
      <c r="O120" s="448">
        <f t="shared" si="20"/>
        <v>-1300</v>
      </c>
      <c r="P120" s="449">
        <f t="shared" si="21"/>
        <v>-0.0013</v>
      </c>
      <c r="Q120" s="183"/>
    </row>
    <row r="121" spans="1:17" ht="16.5">
      <c r="A121" s="418"/>
      <c r="B121" s="465" t="s">
        <v>53</v>
      </c>
      <c r="C121" s="438"/>
      <c r="D121" s="471"/>
      <c r="E121" s="427"/>
      <c r="F121" s="438"/>
      <c r="G121" s="447"/>
      <c r="H121" s="448"/>
      <c r="I121" s="448"/>
      <c r="J121" s="448"/>
      <c r="K121" s="449"/>
      <c r="L121" s="447"/>
      <c r="M121" s="448"/>
      <c r="N121" s="448"/>
      <c r="O121" s="448"/>
      <c r="P121" s="449"/>
      <c r="Q121" s="183"/>
    </row>
    <row r="122" spans="1:17" ht="16.5">
      <c r="A122" s="418">
        <v>7</v>
      </c>
      <c r="B122" s="546" t="s">
        <v>367</v>
      </c>
      <c r="C122" s="438">
        <v>4865170</v>
      </c>
      <c r="D122" s="472" t="s">
        <v>13</v>
      </c>
      <c r="E122" s="427" t="s">
        <v>364</v>
      </c>
      <c r="F122" s="438">
        <v>-1000</v>
      </c>
      <c r="G122" s="447">
        <v>0</v>
      </c>
      <c r="H122" s="448">
        <v>0</v>
      </c>
      <c r="I122" s="448">
        <f>G122-H122</f>
        <v>0</v>
      </c>
      <c r="J122" s="448">
        <f t="shared" si="18"/>
        <v>0</v>
      </c>
      <c r="K122" s="449">
        <f t="shared" si="19"/>
        <v>0</v>
      </c>
      <c r="L122" s="447">
        <v>999972</v>
      </c>
      <c r="M122" s="448">
        <v>999975</v>
      </c>
      <c r="N122" s="448">
        <f>L122-M122</f>
        <v>-3</v>
      </c>
      <c r="O122" s="448">
        <f t="shared" si="20"/>
        <v>3000</v>
      </c>
      <c r="P122" s="449">
        <f t="shared" si="21"/>
        <v>0.003</v>
      </c>
      <c r="Q122" s="183"/>
    </row>
    <row r="123" spans="1:17" ht="16.5">
      <c r="A123" s="418"/>
      <c r="B123" s="464" t="s">
        <v>38</v>
      </c>
      <c r="C123" s="438"/>
      <c r="D123" s="472"/>
      <c r="E123" s="427"/>
      <c r="F123" s="438"/>
      <c r="G123" s="447"/>
      <c r="H123" s="448"/>
      <c r="I123" s="448"/>
      <c r="J123" s="448"/>
      <c r="K123" s="449"/>
      <c r="L123" s="447"/>
      <c r="M123" s="448"/>
      <c r="N123" s="448"/>
      <c r="O123" s="448"/>
      <c r="P123" s="449"/>
      <c r="Q123" s="183"/>
    </row>
    <row r="124" spans="1:17" ht="16.5">
      <c r="A124" s="418">
        <v>8</v>
      </c>
      <c r="B124" s="463" t="s">
        <v>380</v>
      </c>
      <c r="C124" s="438">
        <v>4864961</v>
      </c>
      <c r="D124" s="471" t="s">
        <v>13</v>
      </c>
      <c r="E124" s="427" t="s">
        <v>364</v>
      </c>
      <c r="F124" s="438">
        <v>-1000</v>
      </c>
      <c r="G124" s="447">
        <v>982997</v>
      </c>
      <c r="H124" s="448">
        <v>983068</v>
      </c>
      <c r="I124" s="448">
        <f>G124-H124</f>
        <v>-71</v>
      </c>
      <c r="J124" s="448">
        <f>$F124*I124</f>
        <v>71000</v>
      </c>
      <c r="K124" s="449">
        <f>J124/1000000</f>
        <v>0.071</v>
      </c>
      <c r="L124" s="447">
        <v>993139</v>
      </c>
      <c r="M124" s="448">
        <v>993320</v>
      </c>
      <c r="N124" s="448">
        <f>L124-M124</f>
        <v>-181</v>
      </c>
      <c r="O124" s="448">
        <f>$F124*N124</f>
        <v>181000</v>
      </c>
      <c r="P124" s="449">
        <f>O124/1000000</f>
        <v>0.181</v>
      </c>
      <c r="Q124" s="183"/>
    </row>
    <row r="125" spans="1:17" ht="16.5">
      <c r="A125" s="418"/>
      <c r="B125" s="465" t="s">
        <v>401</v>
      </c>
      <c r="C125" s="438"/>
      <c r="D125" s="471"/>
      <c r="E125" s="427"/>
      <c r="F125" s="438"/>
      <c r="G125" s="447"/>
      <c r="H125" s="448"/>
      <c r="I125" s="448"/>
      <c r="J125" s="448"/>
      <c r="K125" s="449"/>
      <c r="L125" s="447"/>
      <c r="M125" s="448"/>
      <c r="N125" s="448"/>
      <c r="O125" s="448"/>
      <c r="P125" s="449"/>
      <c r="Q125" s="183"/>
    </row>
    <row r="126" spans="1:17" ht="16.5">
      <c r="A126" s="418">
        <v>9</v>
      </c>
      <c r="B126" s="463" t="s">
        <v>400</v>
      </c>
      <c r="C126" s="438">
        <v>4902502</v>
      </c>
      <c r="D126" s="471" t="s">
        <v>13</v>
      </c>
      <c r="E126" s="427" t="s">
        <v>364</v>
      </c>
      <c r="F126" s="438">
        <v>-1250</v>
      </c>
      <c r="G126" s="447">
        <v>998287</v>
      </c>
      <c r="H126" s="448">
        <v>998287</v>
      </c>
      <c r="I126" s="448">
        <f>G126-H126</f>
        <v>0</v>
      </c>
      <c r="J126" s="448">
        <f>$F126*I126</f>
        <v>0</v>
      </c>
      <c r="K126" s="449">
        <f>J126/1000000</f>
        <v>0</v>
      </c>
      <c r="L126" s="447">
        <v>1000072</v>
      </c>
      <c r="M126" s="448">
        <v>999974</v>
      </c>
      <c r="N126" s="448">
        <f>L126-M126</f>
        <v>98</v>
      </c>
      <c r="O126" s="448">
        <f>$F126*N126</f>
        <v>-122500</v>
      </c>
      <c r="P126" s="449">
        <f>O126/1000000</f>
        <v>-0.1225</v>
      </c>
      <c r="Q126" s="596" t="s">
        <v>391</v>
      </c>
    </row>
    <row r="127" spans="1:17" ht="24" thickBot="1">
      <c r="A127" s="54"/>
      <c r="B127" s="169" t="s">
        <v>407</v>
      </c>
      <c r="C127" s="422">
        <v>4902502</v>
      </c>
      <c r="D127" s="112"/>
      <c r="E127" s="170"/>
      <c r="F127" s="422">
        <v>-1250</v>
      </c>
      <c r="G127" s="452">
        <v>998287</v>
      </c>
      <c r="H127" s="453">
        <v>998227</v>
      </c>
      <c r="I127" s="453">
        <f>G127-H127</f>
        <v>60</v>
      </c>
      <c r="J127" s="453">
        <f>$F127*I127</f>
        <v>-75000</v>
      </c>
      <c r="K127" s="454">
        <f>J127/1000000</f>
        <v>-0.075</v>
      </c>
      <c r="L127" s="128"/>
      <c r="M127" s="129"/>
      <c r="N127" s="129"/>
      <c r="O127" s="129"/>
      <c r="P127" s="134"/>
      <c r="Q127" s="184"/>
    </row>
    <row r="128" ht="13.5" thickTop="1"/>
    <row r="129" spans="2:16" ht="18">
      <c r="B129" s="188" t="s">
        <v>328</v>
      </c>
      <c r="K129" s="187">
        <f>SUM(K111:K127)</f>
        <v>-0.1222</v>
      </c>
      <c r="P129" s="187">
        <f>SUM(P111:P127)</f>
        <v>-0.7155</v>
      </c>
    </row>
    <row r="130" spans="11:16" ht="15.75">
      <c r="K130" s="108"/>
      <c r="P130" s="108"/>
    </row>
    <row r="131" spans="11:16" ht="15.75">
      <c r="K131" s="108"/>
      <c r="P131" s="108"/>
    </row>
    <row r="132" spans="11:16" ht="15.75">
      <c r="K132" s="108"/>
      <c r="P132" s="108"/>
    </row>
    <row r="133" spans="11:16" ht="15.75">
      <c r="K133" s="108"/>
      <c r="P133" s="108"/>
    </row>
    <row r="134" ht="13.5" thickBot="1"/>
    <row r="135" spans="1:17" ht="31.5" customHeight="1">
      <c r="A135" s="172" t="s">
        <v>260</v>
      </c>
      <c r="B135" s="173"/>
      <c r="C135" s="173"/>
      <c r="D135" s="174"/>
      <c r="E135" s="175"/>
      <c r="F135" s="174"/>
      <c r="G135" s="174"/>
      <c r="H135" s="173"/>
      <c r="I135" s="176"/>
      <c r="J135" s="177"/>
      <c r="K135" s="178"/>
      <c r="L135" s="58"/>
      <c r="M135" s="58"/>
      <c r="N135" s="58"/>
      <c r="O135" s="58"/>
      <c r="P135" s="58"/>
      <c r="Q135" s="59"/>
    </row>
    <row r="136" spans="1:17" ht="28.5" customHeight="1">
      <c r="A136" s="179" t="s">
        <v>323</v>
      </c>
      <c r="B136" s="105"/>
      <c r="C136" s="105"/>
      <c r="D136" s="105"/>
      <c r="E136" s="106"/>
      <c r="F136" s="105"/>
      <c r="G136" s="105"/>
      <c r="H136" s="105"/>
      <c r="I136" s="107"/>
      <c r="J136" s="105"/>
      <c r="K136" s="171">
        <f>K100</f>
        <v>-0.46560000000000024</v>
      </c>
      <c r="L136" s="21"/>
      <c r="M136" s="21"/>
      <c r="N136" s="21"/>
      <c r="O136" s="21"/>
      <c r="P136" s="171">
        <f>P100</f>
        <v>5.1644999999999985</v>
      </c>
      <c r="Q136" s="60"/>
    </row>
    <row r="137" spans="1:17" ht="28.5" customHeight="1">
      <c r="A137" s="179" t="s">
        <v>324</v>
      </c>
      <c r="B137" s="105"/>
      <c r="C137" s="105"/>
      <c r="D137" s="105"/>
      <c r="E137" s="106"/>
      <c r="F137" s="105"/>
      <c r="G137" s="105"/>
      <c r="H137" s="105"/>
      <c r="I137" s="107"/>
      <c r="J137" s="105"/>
      <c r="K137" s="171">
        <f>K129</f>
        <v>-0.1222</v>
      </c>
      <c r="L137" s="21"/>
      <c r="M137" s="21"/>
      <c r="N137" s="21"/>
      <c r="O137" s="21"/>
      <c r="P137" s="171">
        <f>P129</f>
        <v>-0.7155</v>
      </c>
      <c r="Q137" s="60"/>
    </row>
    <row r="138" spans="1:17" ht="28.5" customHeight="1">
      <c r="A138" s="179" t="s">
        <v>261</v>
      </c>
      <c r="B138" s="105"/>
      <c r="C138" s="105"/>
      <c r="D138" s="105"/>
      <c r="E138" s="106"/>
      <c r="F138" s="105"/>
      <c r="G138" s="105"/>
      <c r="H138" s="105"/>
      <c r="I138" s="107"/>
      <c r="J138" s="105"/>
      <c r="K138" s="171">
        <f>'ROHTAK ROAD'!K46</f>
        <v>1.4879374999999997</v>
      </c>
      <c r="L138" s="21"/>
      <c r="M138" s="21"/>
      <c r="N138" s="21"/>
      <c r="O138" s="21"/>
      <c r="P138" s="171">
        <f>'ROHTAK ROAD'!P46</f>
        <v>-0.01005</v>
      </c>
      <c r="Q138" s="60"/>
    </row>
    <row r="139" spans="1:17" ht="27.75" customHeight="1" thickBot="1">
      <c r="A139" s="181" t="s">
        <v>262</v>
      </c>
      <c r="B139" s="180"/>
      <c r="C139" s="180"/>
      <c r="D139" s="180"/>
      <c r="E139" s="180"/>
      <c r="F139" s="180"/>
      <c r="G139" s="180"/>
      <c r="H139" s="180"/>
      <c r="I139" s="180"/>
      <c r="J139" s="180"/>
      <c r="K139" s="629">
        <f>SUM(K136:K138)</f>
        <v>0.9001374999999995</v>
      </c>
      <c r="L139" s="61"/>
      <c r="M139" s="61"/>
      <c r="N139" s="61"/>
      <c r="O139" s="61"/>
      <c r="P139" s="629">
        <f>SUM(P136:P138)</f>
        <v>4.438949999999998</v>
      </c>
      <c r="Q139" s="189"/>
    </row>
    <row r="143" ht="13.5" thickBot="1">
      <c r="A143" s="288"/>
    </row>
    <row r="144" spans="1:17" ht="12.75">
      <c r="A144" s="273"/>
      <c r="B144" s="274"/>
      <c r="C144" s="274"/>
      <c r="D144" s="274"/>
      <c r="E144" s="274"/>
      <c r="F144" s="274"/>
      <c r="G144" s="274"/>
      <c r="H144" s="58"/>
      <c r="I144" s="58"/>
      <c r="J144" s="58"/>
      <c r="K144" s="58"/>
      <c r="L144" s="58"/>
      <c r="M144" s="58"/>
      <c r="N144" s="58"/>
      <c r="O144" s="58"/>
      <c r="P144" s="58"/>
      <c r="Q144" s="59"/>
    </row>
    <row r="145" spans="1:17" ht="23.25">
      <c r="A145" s="281" t="s">
        <v>345</v>
      </c>
      <c r="B145" s="265"/>
      <c r="C145" s="265"/>
      <c r="D145" s="265"/>
      <c r="E145" s="265"/>
      <c r="F145" s="265"/>
      <c r="G145" s="265"/>
      <c r="H145" s="21"/>
      <c r="I145" s="21"/>
      <c r="J145" s="21"/>
      <c r="K145" s="21"/>
      <c r="L145" s="21"/>
      <c r="M145" s="21"/>
      <c r="N145" s="21"/>
      <c r="O145" s="21"/>
      <c r="P145" s="21"/>
      <c r="Q145" s="60"/>
    </row>
    <row r="146" spans="1:17" ht="12.75">
      <c r="A146" s="275"/>
      <c r="B146" s="265"/>
      <c r="C146" s="265"/>
      <c r="D146" s="265"/>
      <c r="E146" s="265"/>
      <c r="F146" s="265"/>
      <c r="G146" s="265"/>
      <c r="H146" s="21"/>
      <c r="I146" s="21"/>
      <c r="J146" s="21"/>
      <c r="K146" s="21"/>
      <c r="L146" s="21"/>
      <c r="M146" s="21"/>
      <c r="N146" s="21"/>
      <c r="O146" s="21"/>
      <c r="P146" s="21"/>
      <c r="Q146" s="60"/>
    </row>
    <row r="147" spans="1:17" ht="15.75">
      <c r="A147" s="276"/>
      <c r="B147" s="277"/>
      <c r="C147" s="277"/>
      <c r="D147" s="277"/>
      <c r="E147" s="277"/>
      <c r="F147" s="277"/>
      <c r="G147" s="277"/>
      <c r="H147" s="21"/>
      <c r="I147" s="21"/>
      <c r="J147" s="21"/>
      <c r="K147" s="319" t="s">
        <v>357</v>
      </c>
      <c r="L147" s="21"/>
      <c r="M147" s="21"/>
      <c r="N147" s="21"/>
      <c r="O147" s="21"/>
      <c r="P147" s="319" t="s">
        <v>358</v>
      </c>
      <c r="Q147" s="60"/>
    </row>
    <row r="148" spans="1:17" ht="12.75">
      <c r="A148" s="278"/>
      <c r="B148" s="162"/>
      <c r="C148" s="162"/>
      <c r="D148" s="162"/>
      <c r="E148" s="162"/>
      <c r="F148" s="162"/>
      <c r="G148" s="162"/>
      <c r="H148" s="21"/>
      <c r="I148" s="21"/>
      <c r="J148" s="21"/>
      <c r="K148" s="21"/>
      <c r="L148" s="21"/>
      <c r="M148" s="21"/>
      <c r="N148" s="21"/>
      <c r="O148" s="21"/>
      <c r="P148" s="21"/>
      <c r="Q148" s="60"/>
    </row>
    <row r="149" spans="1:17" ht="12.75">
      <c r="A149" s="278"/>
      <c r="B149" s="162"/>
      <c r="C149" s="162"/>
      <c r="D149" s="162"/>
      <c r="E149" s="162"/>
      <c r="F149" s="162"/>
      <c r="G149" s="162"/>
      <c r="H149" s="21"/>
      <c r="I149" s="21"/>
      <c r="J149" s="21"/>
      <c r="K149" s="21"/>
      <c r="L149" s="21"/>
      <c r="M149" s="21"/>
      <c r="N149" s="21"/>
      <c r="O149" s="21"/>
      <c r="P149" s="21"/>
      <c r="Q149" s="60"/>
    </row>
    <row r="150" spans="1:17" ht="24.75" customHeight="1">
      <c r="A150" s="282" t="s">
        <v>348</v>
      </c>
      <c r="B150" s="266"/>
      <c r="C150" s="266"/>
      <c r="D150" s="267"/>
      <c r="E150" s="267"/>
      <c r="F150" s="268"/>
      <c r="G150" s="267"/>
      <c r="H150" s="21"/>
      <c r="I150" s="21"/>
      <c r="J150" s="21"/>
      <c r="K150" s="286">
        <f>K139</f>
        <v>0.9001374999999995</v>
      </c>
      <c r="L150" s="267" t="s">
        <v>346</v>
      </c>
      <c r="M150" s="21"/>
      <c r="N150" s="21"/>
      <c r="O150" s="21"/>
      <c r="P150" s="286">
        <f>P139</f>
        <v>4.438949999999998</v>
      </c>
      <c r="Q150" s="289" t="s">
        <v>346</v>
      </c>
    </row>
    <row r="151" spans="1:17" ht="15">
      <c r="A151" s="283"/>
      <c r="B151" s="269"/>
      <c r="C151" s="269"/>
      <c r="D151" s="265"/>
      <c r="E151" s="265"/>
      <c r="F151" s="270"/>
      <c r="G151" s="265"/>
      <c r="H151" s="21"/>
      <c r="I151" s="21"/>
      <c r="J151" s="21"/>
      <c r="K151" s="287"/>
      <c r="L151" s="265"/>
      <c r="M151" s="21"/>
      <c r="N151" s="21"/>
      <c r="O151" s="21"/>
      <c r="P151" s="287"/>
      <c r="Q151" s="290"/>
    </row>
    <row r="152" spans="1:17" ht="22.5" customHeight="1">
      <c r="A152" s="284" t="s">
        <v>347</v>
      </c>
      <c r="B152" s="271"/>
      <c r="C152" s="53"/>
      <c r="D152" s="265"/>
      <c r="E152" s="265"/>
      <c r="F152" s="272"/>
      <c r="G152" s="267"/>
      <c r="H152" s="21"/>
      <c r="I152" s="21"/>
      <c r="J152" s="21"/>
      <c r="K152" s="286">
        <f>-'STEPPED UP GENCO'!K46</f>
        <v>-0.10072362000000001</v>
      </c>
      <c r="L152" s="267" t="s">
        <v>346</v>
      </c>
      <c r="M152" s="21"/>
      <c r="N152" s="21"/>
      <c r="O152" s="21"/>
      <c r="P152" s="286">
        <f>-'STEPPED UP GENCO'!P46</f>
        <v>0.40571132699999984</v>
      </c>
      <c r="Q152" s="289" t="s">
        <v>346</v>
      </c>
    </row>
    <row r="153" spans="1:17" ht="12.75">
      <c r="A153" s="279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60"/>
    </row>
    <row r="154" spans="1:17" ht="12.75">
      <c r="A154" s="279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60"/>
    </row>
    <row r="155" spans="1:17" ht="12.75">
      <c r="A155" s="279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60"/>
    </row>
    <row r="156" spans="1:17" ht="20.25">
      <c r="A156" s="279"/>
      <c r="B156" s="21"/>
      <c r="C156" s="21"/>
      <c r="D156" s="21"/>
      <c r="E156" s="21"/>
      <c r="F156" s="21"/>
      <c r="G156" s="21"/>
      <c r="H156" s="266"/>
      <c r="I156" s="266"/>
      <c r="J156" s="285" t="s">
        <v>349</v>
      </c>
      <c r="K156" s="479">
        <f>SUM(K150:K155)</f>
        <v>0.7994138799999995</v>
      </c>
      <c r="L156" s="266" t="s">
        <v>346</v>
      </c>
      <c r="M156" s="162"/>
      <c r="N156" s="21"/>
      <c r="O156" s="21"/>
      <c r="P156" s="479">
        <f>SUM(P150:P155)</f>
        <v>4.844661326999998</v>
      </c>
      <c r="Q156" s="480" t="s">
        <v>346</v>
      </c>
    </row>
  </sheetData>
  <sheetProtection/>
  <printOptions horizontalCentered="1"/>
  <pageMargins left="0.39" right="0.25" top="0.36" bottom="0.54" header="0.38" footer="0.5"/>
  <pageSetup horizontalDpi="300" verticalDpi="300" orientation="landscape" scale="61" r:id="rId1"/>
  <rowBreaks count="2" manualBreakCount="2">
    <brk id="52" max="16" man="1"/>
    <brk id="10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"/>
  <sheetViews>
    <sheetView view="pageBreakPreview" zoomScale="62" zoomScaleNormal="85" zoomScaleSheetLayoutView="62" zoomScalePageLayoutView="0" workbookViewId="0" topLeftCell="F129">
      <selection activeCell="Q134" sqref="Q134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140625" style="0" customWidth="1"/>
  </cols>
  <sheetData>
    <row r="1" ht="26.25">
      <c r="A1" s="1" t="s">
        <v>254</v>
      </c>
    </row>
    <row r="2" spans="1:18" ht="15">
      <c r="A2" s="2" t="s">
        <v>255</v>
      </c>
      <c r="K2" s="57"/>
      <c r="Q2" s="311" t="str">
        <f>NDPL!$Q$1</f>
        <v>APRIL-2011</v>
      </c>
      <c r="R2" s="311"/>
    </row>
    <row r="3" ht="23.25">
      <c r="A3" s="3" t="s">
        <v>89</v>
      </c>
    </row>
    <row r="4" spans="1:16" ht="18.75" thickBot="1">
      <c r="A4" s="109" t="s">
        <v>263</v>
      </c>
      <c r="G4" s="21"/>
      <c r="H4" s="21"/>
      <c r="I4" s="57" t="s">
        <v>8</v>
      </c>
      <c r="J4" s="21"/>
      <c r="K4" s="21"/>
      <c r="L4" s="21"/>
      <c r="M4" s="21"/>
      <c r="N4" s="57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01/05/11</v>
      </c>
      <c r="H5" s="41" t="str">
        <f>NDPL!H5</f>
        <v>INTIAL READING 01/04/11</v>
      </c>
      <c r="I5" s="41" t="s">
        <v>4</v>
      </c>
      <c r="J5" s="41" t="s">
        <v>5</v>
      </c>
      <c r="K5" s="41" t="s">
        <v>6</v>
      </c>
      <c r="L5" s="43" t="str">
        <f>NDPL!G5</f>
        <v>FINAL READING 01/05/11</v>
      </c>
      <c r="M5" s="41" t="str">
        <f>NDPL!H5</f>
        <v>INTIAL READING 01/04/11</v>
      </c>
      <c r="N5" s="41" t="s">
        <v>4</v>
      </c>
      <c r="O5" s="41" t="s">
        <v>5</v>
      </c>
      <c r="P5" s="41" t="s">
        <v>6</v>
      </c>
      <c r="Q5" s="42" t="s">
        <v>327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89"/>
      <c r="B7" s="490" t="s">
        <v>147</v>
      </c>
      <c r="C7" s="474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2"/>
    </row>
    <row r="8" spans="1:17" ht="15.75" customHeight="1">
      <c r="A8" s="491">
        <v>1</v>
      </c>
      <c r="B8" s="492" t="s">
        <v>90</v>
      </c>
      <c r="C8" s="497">
        <v>4865098</v>
      </c>
      <c r="D8" s="48" t="s">
        <v>13</v>
      </c>
      <c r="E8" s="49" t="s">
        <v>364</v>
      </c>
      <c r="F8" s="506">
        <v>100</v>
      </c>
      <c r="G8" s="447">
        <v>999998</v>
      </c>
      <c r="H8" s="448">
        <v>999998</v>
      </c>
      <c r="I8" s="526">
        <f>G8-H8</f>
        <v>0</v>
      </c>
      <c r="J8" s="526">
        <f>$F8*I8</f>
        <v>0</v>
      </c>
      <c r="K8" s="526">
        <f aca="true" t="shared" si="0" ref="K8:K49">J8/1000000</f>
        <v>0</v>
      </c>
      <c r="L8" s="447">
        <v>37954</v>
      </c>
      <c r="M8" s="448">
        <v>37954</v>
      </c>
      <c r="N8" s="526">
        <f>L8-M8</f>
        <v>0</v>
      </c>
      <c r="O8" s="526">
        <f>$F8*N8</f>
        <v>0</v>
      </c>
      <c r="P8" s="526">
        <f aca="true" t="shared" si="1" ref="P8:P49">O8/1000000</f>
        <v>0</v>
      </c>
      <c r="Q8" s="183"/>
    </row>
    <row r="9" spans="1:17" ht="15.75" customHeight="1">
      <c r="A9" s="491">
        <v>2</v>
      </c>
      <c r="B9" s="492" t="s">
        <v>91</v>
      </c>
      <c r="C9" s="497">
        <v>4865161</v>
      </c>
      <c r="D9" s="48" t="s">
        <v>13</v>
      </c>
      <c r="E9" s="49" t="s">
        <v>364</v>
      </c>
      <c r="F9" s="506">
        <v>100</v>
      </c>
      <c r="G9" s="447">
        <v>994774</v>
      </c>
      <c r="H9" s="448">
        <v>995030</v>
      </c>
      <c r="I9" s="526">
        <f aca="true" t="shared" si="2" ref="I9:I14">G9-H9</f>
        <v>-256</v>
      </c>
      <c r="J9" s="526">
        <f aca="true" t="shared" si="3" ref="J9:J49">$F9*I9</f>
        <v>-25600</v>
      </c>
      <c r="K9" s="526">
        <f t="shared" si="0"/>
        <v>-0.0256</v>
      </c>
      <c r="L9" s="447">
        <v>72436</v>
      </c>
      <c r="M9" s="448">
        <v>72118</v>
      </c>
      <c r="N9" s="526">
        <f aca="true" t="shared" si="4" ref="N9:N14">L9-M9</f>
        <v>318</v>
      </c>
      <c r="O9" s="526">
        <f aca="true" t="shared" si="5" ref="O9:O49">$F9*N9</f>
        <v>31800</v>
      </c>
      <c r="P9" s="526">
        <f t="shared" si="1"/>
        <v>0.0318</v>
      </c>
      <c r="Q9" s="183"/>
    </row>
    <row r="10" spans="1:17" ht="15.75" customHeight="1">
      <c r="A10" s="491">
        <v>3</v>
      </c>
      <c r="B10" s="492" t="s">
        <v>92</v>
      </c>
      <c r="C10" s="497">
        <v>4865099</v>
      </c>
      <c r="D10" s="48" t="s">
        <v>13</v>
      </c>
      <c r="E10" s="49" t="s">
        <v>364</v>
      </c>
      <c r="F10" s="506">
        <v>100</v>
      </c>
      <c r="G10" s="447">
        <v>14118</v>
      </c>
      <c r="H10" s="448">
        <v>14322</v>
      </c>
      <c r="I10" s="526">
        <f t="shared" si="2"/>
        <v>-204</v>
      </c>
      <c r="J10" s="526">
        <f t="shared" si="3"/>
        <v>-20400</v>
      </c>
      <c r="K10" s="526">
        <f t="shared" si="0"/>
        <v>-0.0204</v>
      </c>
      <c r="L10" s="447">
        <v>996634</v>
      </c>
      <c r="M10" s="448">
        <v>996606</v>
      </c>
      <c r="N10" s="526">
        <f t="shared" si="4"/>
        <v>28</v>
      </c>
      <c r="O10" s="526">
        <f t="shared" si="5"/>
        <v>2800</v>
      </c>
      <c r="P10" s="526">
        <f t="shared" si="1"/>
        <v>0.0028</v>
      </c>
      <c r="Q10" s="183"/>
    </row>
    <row r="11" spans="1:17" ht="15.75" customHeight="1">
      <c r="A11" s="491">
        <v>4</v>
      </c>
      <c r="B11" s="492" t="s">
        <v>93</v>
      </c>
      <c r="C11" s="497">
        <v>4865162</v>
      </c>
      <c r="D11" s="48" t="s">
        <v>13</v>
      </c>
      <c r="E11" s="49" t="s">
        <v>364</v>
      </c>
      <c r="F11" s="506">
        <v>100</v>
      </c>
      <c r="G11" s="447">
        <v>21822</v>
      </c>
      <c r="H11" s="448">
        <v>22046</v>
      </c>
      <c r="I11" s="526">
        <f t="shared" si="2"/>
        <v>-224</v>
      </c>
      <c r="J11" s="526">
        <f t="shared" si="3"/>
        <v>-22400</v>
      </c>
      <c r="K11" s="526">
        <f t="shared" si="0"/>
        <v>-0.0224</v>
      </c>
      <c r="L11" s="447">
        <v>29397</v>
      </c>
      <c r="M11" s="448">
        <v>29357</v>
      </c>
      <c r="N11" s="526">
        <f t="shared" si="4"/>
        <v>40</v>
      </c>
      <c r="O11" s="526">
        <f t="shared" si="5"/>
        <v>4000</v>
      </c>
      <c r="P11" s="526">
        <f t="shared" si="1"/>
        <v>0.004</v>
      </c>
      <c r="Q11" s="183"/>
    </row>
    <row r="12" spans="1:17" ht="15.75" customHeight="1">
      <c r="A12" s="491">
        <v>5</v>
      </c>
      <c r="B12" s="492" t="s">
        <v>94</v>
      </c>
      <c r="C12" s="497">
        <v>4865100</v>
      </c>
      <c r="D12" s="48" t="s">
        <v>13</v>
      </c>
      <c r="E12" s="49" t="s">
        <v>364</v>
      </c>
      <c r="F12" s="506">
        <v>100</v>
      </c>
      <c r="G12" s="447">
        <v>998775</v>
      </c>
      <c r="H12" s="448">
        <v>998890</v>
      </c>
      <c r="I12" s="526">
        <f t="shared" si="2"/>
        <v>-115</v>
      </c>
      <c r="J12" s="526">
        <f t="shared" si="3"/>
        <v>-11500</v>
      </c>
      <c r="K12" s="526">
        <f t="shared" si="0"/>
        <v>-0.0115</v>
      </c>
      <c r="L12" s="447">
        <v>999874</v>
      </c>
      <c r="M12" s="448">
        <v>999475</v>
      </c>
      <c r="N12" s="526">
        <f t="shared" si="4"/>
        <v>399</v>
      </c>
      <c r="O12" s="526">
        <f t="shared" si="5"/>
        <v>39900</v>
      </c>
      <c r="P12" s="526">
        <f t="shared" si="1"/>
        <v>0.0399</v>
      </c>
      <c r="Q12" s="183" t="s">
        <v>391</v>
      </c>
    </row>
    <row r="13" spans="1:17" ht="15.75" customHeight="1">
      <c r="A13" s="491">
        <v>6</v>
      </c>
      <c r="B13" s="492" t="s">
        <v>95</v>
      </c>
      <c r="C13" s="497">
        <v>4865101</v>
      </c>
      <c r="D13" s="48" t="s">
        <v>13</v>
      </c>
      <c r="E13" s="49" t="s">
        <v>364</v>
      </c>
      <c r="F13" s="506">
        <v>100</v>
      </c>
      <c r="G13" s="447">
        <v>8909</v>
      </c>
      <c r="H13" s="448">
        <v>8880</v>
      </c>
      <c r="I13" s="526">
        <f t="shared" si="2"/>
        <v>29</v>
      </c>
      <c r="J13" s="526">
        <f t="shared" si="3"/>
        <v>2900</v>
      </c>
      <c r="K13" s="526">
        <f t="shared" si="0"/>
        <v>0.0029</v>
      </c>
      <c r="L13" s="447">
        <v>69823</v>
      </c>
      <c r="M13" s="448">
        <v>69570</v>
      </c>
      <c r="N13" s="526">
        <f t="shared" si="4"/>
        <v>253</v>
      </c>
      <c r="O13" s="526">
        <f t="shared" si="5"/>
        <v>25300</v>
      </c>
      <c r="P13" s="526">
        <f t="shared" si="1"/>
        <v>0.0253</v>
      </c>
      <c r="Q13" s="183"/>
    </row>
    <row r="14" spans="1:17" ht="15.75" customHeight="1">
      <c r="A14" s="491">
        <v>7</v>
      </c>
      <c r="B14" s="492" t="s">
        <v>96</v>
      </c>
      <c r="C14" s="497">
        <v>4865102</v>
      </c>
      <c r="D14" s="48" t="s">
        <v>13</v>
      </c>
      <c r="E14" s="49" t="s">
        <v>364</v>
      </c>
      <c r="F14" s="506">
        <v>100</v>
      </c>
      <c r="G14" s="447">
        <v>596</v>
      </c>
      <c r="H14" s="448">
        <v>81</v>
      </c>
      <c r="I14" s="526">
        <f t="shared" si="2"/>
        <v>515</v>
      </c>
      <c r="J14" s="526">
        <f t="shared" si="3"/>
        <v>51500</v>
      </c>
      <c r="K14" s="526">
        <f t="shared" si="0"/>
        <v>0.0515</v>
      </c>
      <c r="L14" s="447">
        <v>47033</v>
      </c>
      <c r="M14" s="448">
        <v>47610</v>
      </c>
      <c r="N14" s="526">
        <f t="shared" si="4"/>
        <v>-577</v>
      </c>
      <c r="O14" s="526">
        <f t="shared" si="5"/>
        <v>-57700</v>
      </c>
      <c r="P14" s="526">
        <f t="shared" si="1"/>
        <v>-0.0577</v>
      </c>
      <c r="Q14" s="183"/>
    </row>
    <row r="15" spans="1:17" ht="15.75" customHeight="1">
      <c r="A15" s="491"/>
      <c r="B15" s="494" t="s">
        <v>12</v>
      </c>
      <c r="C15" s="497"/>
      <c r="D15" s="48"/>
      <c r="E15" s="48"/>
      <c r="F15" s="506"/>
      <c r="G15" s="447"/>
      <c r="H15" s="448"/>
      <c r="I15" s="526"/>
      <c r="J15" s="526"/>
      <c r="K15" s="526"/>
      <c r="L15" s="527"/>
      <c r="M15" s="526"/>
      <c r="N15" s="526"/>
      <c r="O15" s="526"/>
      <c r="P15" s="526"/>
      <c r="Q15" s="183"/>
    </row>
    <row r="16" spans="1:17" ht="15.75" customHeight="1">
      <c r="A16" s="491">
        <v>8</v>
      </c>
      <c r="B16" s="492" t="s">
        <v>388</v>
      </c>
      <c r="C16" s="497">
        <v>4864884</v>
      </c>
      <c r="D16" s="48" t="s">
        <v>13</v>
      </c>
      <c r="E16" s="49" t="s">
        <v>364</v>
      </c>
      <c r="F16" s="506">
        <v>1000</v>
      </c>
      <c r="G16" s="447">
        <v>999984</v>
      </c>
      <c r="H16" s="448">
        <v>999984</v>
      </c>
      <c r="I16" s="526">
        <f>G16-H16</f>
        <v>0</v>
      </c>
      <c r="J16" s="526">
        <f t="shared" si="3"/>
        <v>0</v>
      </c>
      <c r="K16" s="526">
        <f t="shared" si="0"/>
        <v>0</v>
      </c>
      <c r="L16" s="447">
        <v>214</v>
      </c>
      <c r="M16" s="448">
        <v>214</v>
      </c>
      <c r="N16" s="526">
        <f>L16-M16</f>
        <v>0</v>
      </c>
      <c r="O16" s="526">
        <f t="shared" si="5"/>
        <v>0</v>
      </c>
      <c r="P16" s="526">
        <f t="shared" si="1"/>
        <v>0</v>
      </c>
      <c r="Q16" s="586" t="s">
        <v>391</v>
      </c>
    </row>
    <row r="17" spans="1:17" ht="15.75" customHeight="1">
      <c r="A17" s="491">
        <v>9</v>
      </c>
      <c r="B17" s="492" t="s">
        <v>97</v>
      </c>
      <c r="C17" s="497">
        <v>4864831</v>
      </c>
      <c r="D17" s="48" t="s">
        <v>13</v>
      </c>
      <c r="E17" s="49" t="s">
        <v>364</v>
      </c>
      <c r="F17" s="506">
        <v>1000</v>
      </c>
      <c r="G17" s="447">
        <v>999907</v>
      </c>
      <c r="H17" s="448">
        <v>999907</v>
      </c>
      <c r="I17" s="526">
        <f aca="true" t="shared" si="6" ref="I17:I49">G17-H17</f>
        <v>0</v>
      </c>
      <c r="J17" s="526">
        <f t="shared" si="3"/>
        <v>0</v>
      </c>
      <c r="K17" s="526">
        <f t="shared" si="0"/>
        <v>0</v>
      </c>
      <c r="L17" s="447">
        <v>2297</v>
      </c>
      <c r="M17" s="448">
        <v>2296</v>
      </c>
      <c r="N17" s="526">
        <f aca="true" t="shared" si="7" ref="N17:N49">L17-M17</f>
        <v>1</v>
      </c>
      <c r="O17" s="526">
        <f t="shared" si="5"/>
        <v>1000</v>
      </c>
      <c r="P17" s="526">
        <f t="shared" si="1"/>
        <v>0.001</v>
      </c>
      <c r="Q17" s="183"/>
    </row>
    <row r="18" spans="1:17" ht="15.75" customHeight="1">
      <c r="A18" s="491">
        <v>10</v>
      </c>
      <c r="B18" s="492" t="s">
        <v>129</v>
      </c>
      <c r="C18" s="497">
        <v>4864832</v>
      </c>
      <c r="D18" s="48" t="s">
        <v>13</v>
      </c>
      <c r="E18" s="49" t="s">
        <v>364</v>
      </c>
      <c r="F18" s="506">
        <v>1000</v>
      </c>
      <c r="G18" s="447">
        <v>104</v>
      </c>
      <c r="H18" s="448">
        <v>104</v>
      </c>
      <c r="I18" s="526">
        <f t="shared" si="6"/>
        <v>0</v>
      </c>
      <c r="J18" s="526">
        <f t="shared" si="3"/>
        <v>0</v>
      </c>
      <c r="K18" s="526">
        <f t="shared" si="0"/>
        <v>0</v>
      </c>
      <c r="L18" s="447">
        <v>1422</v>
      </c>
      <c r="M18" s="448">
        <v>1431</v>
      </c>
      <c r="N18" s="526">
        <f t="shared" si="7"/>
        <v>-9</v>
      </c>
      <c r="O18" s="526">
        <f t="shared" si="5"/>
        <v>-9000</v>
      </c>
      <c r="P18" s="526">
        <f t="shared" si="1"/>
        <v>-0.009</v>
      </c>
      <c r="Q18" s="183"/>
    </row>
    <row r="19" spans="1:17" ht="15.75" customHeight="1">
      <c r="A19" s="491">
        <v>11</v>
      </c>
      <c r="B19" s="492" t="s">
        <v>98</v>
      </c>
      <c r="C19" s="497">
        <v>4864833</v>
      </c>
      <c r="D19" s="48" t="s">
        <v>13</v>
      </c>
      <c r="E19" s="49" t="s">
        <v>364</v>
      </c>
      <c r="F19" s="506">
        <v>1000</v>
      </c>
      <c r="G19" s="447">
        <v>156</v>
      </c>
      <c r="H19" s="448">
        <v>156</v>
      </c>
      <c r="I19" s="526">
        <f t="shared" si="6"/>
        <v>0</v>
      </c>
      <c r="J19" s="526">
        <f t="shared" si="3"/>
        <v>0</v>
      </c>
      <c r="K19" s="526">
        <f t="shared" si="0"/>
        <v>0</v>
      </c>
      <c r="L19" s="447">
        <v>2630</v>
      </c>
      <c r="M19" s="448">
        <v>2630</v>
      </c>
      <c r="N19" s="526">
        <f t="shared" si="7"/>
        <v>0</v>
      </c>
      <c r="O19" s="526">
        <f t="shared" si="5"/>
        <v>0</v>
      </c>
      <c r="P19" s="526">
        <f t="shared" si="1"/>
        <v>0</v>
      </c>
      <c r="Q19" s="183"/>
    </row>
    <row r="20" spans="1:17" ht="15.75" customHeight="1">
      <c r="A20" s="491">
        <v>12</v>
      </c>
      <c r="B20" s="492" t="s">
        <v>99</v>
      </c>
      <c r="C20" s="497">
        <v>4864834</v>
      </c>
      <c r="D20" s="48" t="s">
        <v>13</v>
      </c>
      <c r="E20" s="49" t="s">
        <v>364</v>
      </c>
      <c r="F20" s="506">
        <v>1000</v>
      </c>
      <c r="G20" s="447">
        <v>201</v>
      </c>
      <c r="H20" s="448">
        <v>205</v>
      </c>
      <c r="I20" s="526">
        <f t="shared" si="6"/>
        <v>-4</v>
      </c>
      <c r="J20" s="526">
        <f t="shared" si="3"/>
        <v>-4000</v>
      </c>
      <c r="K20" s="526">
        <f t="shared" si="0"/>
        <v>-0.004</v>
      </c>
      <c r="L20" s="447">
        <v>1741</v>
      </c>
      <c r="M20" s="448">
        <v>1745</v>
      </c>
      <c r="N20" s="526">
        <f t="shared" si="7"/>
        <v>-4</v>
      </c>
      <c r="O20" s="526">
        <f t="shared" si="5"/>
        <v>-4000</v>
      </c>
      <c r="P20" s="526">
        <f t="shared" si="1"/>
        <v>-0.004</v>
      </c>
      <c r="Q20" s="183"/>
    </row>
    <row r="21" spans="1:17" ht="15.75" customHeight="1">
      <c r="A21" s="491">
        <v>13</v>
      </c>
      <c r="B21" s="427" t="s">
        <v>100</v>
      </c>
      <c r="C21" s="497">
        <v>4864835</v>
      </c>
      <c r="D21" s="52" t="s">
        <v>13</v>
      </c>
      <c r="E21" s="49" t="s">
        <v>364</v>
      </c>
      <c r="F21" s="506">
        <v>1000</v>
      </c>
      <c r="G21" s="447">
        <v>321</v>
      </c>
      <c r="H21" s="448">
        <v>319</v>
      </c>
      <c r="I21" s="526">
        <f t="shared" si="6"/>
        <v>2</v>
      </c>
      <c r="J21" s="526">
        <f t="shared" si="3"/>
        <v>2000</v>
      </c>
      <c r="K21" s="526">
        <f t="shared" si="0"/>
        <v>0.002</v>
      </c>
      <c r="L21" s="447">
        <v>1373</v>
      </c>
      <c r="M21" s="448">
        <v>1358</v>
      </c>
      <c r="N21" s="526">
        <f t="shared" si="7"/>
        <v>15</v>
      </c>
      <c r="O21" s="526">
        <f t="shared" si="5"/>
        <v>15000</v>
      </c>
      <c r="P21" s="526">
        <f t="shared" si="1"/>
        <v>0.015</v>
      </c>
      <c r="Q21" s="183" t="s">
        <v>391</v>
      </c>
    </row>
    <row r="22" spans="1:17" ht="15.75" customHeight="1">
      <c r="A22" s="491">
        <v>14</v>
      </c>
      <c r="B22" s="492" t="s">
        <v>101</v>
      </c>
      <c r="C22" s="497">
        <v>4864836</v>
      </c>
      <c r="D22" s="48" t="s">
        <v>13</v>
      </c>
      <c r="E22" s="49" t="s">
        <v>364</v>
      </c>
      <c r="F22" s="506">
        <v>1000</v>
      </c>
      <c r="G22" s="447">
        <v>32</v>
      </c>
      <c r="H22" s="448">
        <v>32</v>
      </c>
      <c r="I22" s="526">
        <f t="shared" si="6"/>
        <v>0</v>
      </c>
      <c r="J22" s="526">
        <f t="shared" si="3"/>
        <v>0</v>
      </c>
      <c r="K22" s="526">
        <f t="shared" si="0"/>
        <v>0</v>
      </c>
      <c r="L22" s="447">
        <v>13525</v>
      </c>
      <c r="M22" s="448">
        <v>13503</v>
      </c>
      <c r="N22" s="526">
        <f t="shared" si="7"/>
        <v>22</v>
      </c>
      <c r="O22" s="526">
        <f t="shared" si="5"/>
        <v>22000</v>
      </c>
      <c r="P22" s="526">
        <f t="shared" si="1"/>
        <v>0.022</v>
      </c>
      <c r="Q22" s="183"/>
    </row>
    <row r="23" spans="1:17" ht="15.75" customHeight="1">
      <c r="A23" s="491">
        <v>15</v>
      </c>
      <c r="B23" s="492" t="s">
        <v>102</v>
      </c>
      <c r="C23" s="497">
        <v>4864837</v>
      </c>
      <c r="D23" s="48" t="s">
        <v>13</v>
      </c>
      <c r="E23" s="49" t="s">
        <v>364</v>
      </c>
      <c r="F23" s="506">
        <v>1000</v>
      </c>
      <c r="G23" s="447">
        <v>163</v>
      </c>
      <c r="H23" s="448">
        <v>153</v>
      </c>
      <c r="I23" s="526">
        <f t="shared" si="6"/>
        <v>10</v>
      </c>
      <c r="J23" s="526">
        <f t="shared" si="3"/>
        <v>10000</v>
      </c>
      <c r="K23" s="526">
        <f t="shared" si="0"/>
        <v>0.01</v>
      </c>
      <c r="L23" s="447">
        <v>33649</v>
      </c>
      <c r="M23" s="448">
        <v>33649</v>
      </c>
      <c r="N23" s="526">
        <f t="shared" si="7"/>
        <v>0</v>
      </c>
      <c r="O23" s="526">
        <f t="shared" si="5"/>
        <v>0</v>
      </c>
      <c r="P23" s="353">
        <f t="shared" si="1"/>
        <v>0</v>
      </c>
      <c r="Q23" s="183"/>
    </row>
    <row r="24" spans="1:17" ht="15.75" customHeight="1">
      <c r="A24" s="491">
        <v>16</v>
      </c>
      <c r="B24" s="492" t="s">
        <v>103</v>
      </c>
      <c r="C24" s="497">
        <v>4864838</v>
      </c>
      <c r="D24" s="48" t="s">
        <v>13</v>
      </c>
      <c r="E24" s="49" t="s">
        <v>364</v>
      </c>
      <c r="F24" s="506">
        <v>1000</v>
      </c>
      <c r="G24" s="447">
        <v>261</v>
      </c>
      <c r="H24" s="448">
        <v>261</v>
      </c>
      <c r="I24" s="526">
        <f t="shared" si="6"/>
        <v>0</v>
      </c>
      <c r="J24" s="526">
        <f t="shared" si="3"/>
        <v>0</v>
      </c>
      <c r="K24" s="526">
        <f t="shared" si="0"/>
        <v>0</v>
      </c>
      <c r="L24" s="447">
        <v>8362</v>
      </c>
      <c r="M24" s="448">
        <v>8184</v>
      </c>
      <c r="N24" s="526">
        <f t="shared" si="7"/>
        <v>178</v>
      </c>
      <c r="O24" s="526">
        <f t="shared" si="5"/>
        <v>178000</v>
      </c>
      <c r="P24" s="526">
        <f t="shared" si="1"/>
        <v>0.178</v>
      </c>
      <c r="Q24" s="183"/>
    </row>
    <row r="25" spans="1:17" ht="15.75" customHeight="1">
      <c r="A25" s="491">
        <v>17</v>
      </c>
      <c r="B25" s="492" t="s">
        <v>127</v>
      </c>
      <c r="C25" s="497">
        <v>4864839</v>
      </c>
      <c r="D25" s="48" t="s">
        <v>13</v>
      </c>
      <c r="E25" s="49" t="s">
        <v>364</v>
      </c>
      <c r="F25" s="506">
        <v>1000</v>
      </c>
      <c r="G25" s="447">
        <v>194</v>
      </c>
      <c r="H25" s="448">
        <v>194</v>
      </c>
      <c r="I25" s="526">
        <f t="shared" si="6"/>
        <v>0</v>
      </c>
      <c r="J25" s="526">
        <f t="shared" si="3"/>
        <v>0</v>
      </c>
      <c r="K25" s="526">
        <f t="shared" si="0"/>
        <v>0</v>
      </c>
      <c r="L25" s="447">
        <v>5045</v>
      </c>
      <c r="M25" s="448">
        <v>5040</v>
      </c>
      <c r="N25" s="526">
        <f t="shared" si="7"/>
        <v>5</v>
      </c>
      <c r="O25" s="526">
        <f t="shared" si="5"/>
        <v>5000</v>
      </c>
      <c r="P25" s="526">
        <f t="shared" si="1"/>
        <v>0.005</v>
      </c>
      <c r="Q25" s="183"/>
    </row>
    <row r="26" spans="1:17" ht="15.75" customHeight="1">
      <c r="A26" s="491">
        <v>18</v>
      </c>
      <c r="B26" s="492" t="s">
        <v>130</v>
      </c>
      <c r="C26" s="497">
        <v>4864786</v>
      </c>
      <c r="D26" s="48" t="s">
        <v>13</v>
      </c>
      <c r="E26" s="49" t="s">
        <v>364</v>
      </c>
      <c r="F26" s="506">
        <v>100</v>
      </c>
      <c r="G26" s="447">
        <v>28821</v>
      </c>
      <c r="H26" s="448">
        <v>28711</v>
      </c>
      <c r="I26" s="526">
        <f t="shared" si="6"/>
        <v>110</v>
      </c>
      <c r="J26" s="526">
        <f t="shared" si="3"/>
        <v>11000</v>
      </c>
      <c r="K26" s="526">
        <f t="shared" si="0"/>
        <v>0.011</v>
      </c>
      <c r="L26" s="447">
        <v>418</v>
      </c>
      <c r="M26" s="448">
        <v>418</v>
      </c>
      <c r="N26" s="526">
        <f t="shared" si="7"/>
        <v>0</v>
      </c>
      <c r="O26" s="526">
        <f t="shared" si="5"/>
        <v>0</v>
      </c>
      <c r="P26" s="526">
        <f t="shared" si="1"/>
        <v>0</v>
      </c>
      <c r="Q26" s="183"/>
    </row>
    <row r="27" spans="1:17" ht="15.75" customHeight="1">
      <c r="A27" s="491">
        <v>19</v>
      </c>
      <c r="B27" s="492" t="s">
        <v>128</v>
      </c>
      <c r="C27" s="497">
        <v>4864883</v>
      </c>
      <c r="D27" s="48" t="s">
        <v>13</v>
      </c>
      <c r="E27" s="49" t="s">
        <v>364</v>
      </c>
      <c r="F27" s="506">
        <v>1000</v>
      </c>
      <c r="G27" s="447">
        <v>998958</v>
      </c>
      <c r="H27" s="448">
        <v>998958</v>
      </c>
      <c r="I27" s="526">
        <f t="shared" si="6"/>
        <v>0</v>
      </c>
      <c r="J27" s="526">
        <f t="shared" si="3"/>
        <v>0</v>
      </c>
      <c r="K27" s="526">
        <f t="shared" si="0"/>
        <v>0</v>
      </c>
      <c r="L27" s="447">
        <v>5029</v>
      </c>
      <c r="M27" s="448">
        <v>5029</v>
      </c>
      <c r="N27" s="526">
        <f t="shared" si="7"/>
        <v>0</v>
      </c>
      <c r="O27" s="526">
        <f t="shared" si="5"/>
        <v>0</v>
      </c>
      <c r="P27" s="526">
        <f t="shared" si="1"/>
        <v>0</v>
      </c>
      <c r="Q27" s="183"/>
    </row>
    <row r="28" spans="1:17" ht="15.75" customHeight="1">
      <c r="A28" s="491"/>
      <c r="B28" s="494" t="s">
        <v>104</v>
      </c>
      <c r="C28" s="497"/>
      <c r="D28" s="48"/>
      <c r="E28" s="48"/>
      <c r="F28" s="506"/>
      <c r="G28" s="447"/>
      <c r="H28" s="448"/>
      <c r="I28" s="23"/>
      <c r="J28" s="23"/>
      <c r="K28" s="243"/>
      <c r="L28" s="101"/>
      <c r="M28" s="23"/>
      <c r="N28" s="23"/>
      <c r="O28" s="23"/>
      <c r="P28" s="243"/>
      <c r="Q28" s="183"/>
    </row>
    <row r="29" spans="1:17" ht="15.75" customHeight="1">
      <c r="A29" s="491">
        <v>20</v>
      </c>
      <c r="B29" s="492" t="s">
        <v>105</v>
      </c>
      <c r="C29" s="497">
        <v>4865041</v>
      </c>
      <c r="D29" s="48" t="s">
        <v>13</v>
      </c>
      <c r="E29" s="49" t="s">
        <v>364</v>
      </c>
      <c r="F29" s="506">
        <v>1100</v>
      </c>
      <c r="G29" s="447">
        <v>999998</v>
      </c>
      <c r="H29" s="448">
        <v>999998</v>
      </c>
      <c r="I29" s="526">
        <f t="shared" si="6"/>
        <v>0</v>
      </c>
      <c r="J29" s="526">
        <f t="shared" si="3"/>
        <v>0</v>
      </c>
      <c r="K29" s="526">
        <f t="shared" si="0"/>
        <v>0</v>
      </c>
      <c r="L29" s="447">
        <v>859827</v>
      </c>
      <c r="M29" s="448">
        <v>864589</v>
      </c>
      <c r="N29" s="526">
        <f t="shared" si="7"/>
        <v>-4762</v>
      </c>
      <c r="O29" s="526">
        <f t="shared" si="5"/>
        <v>-5238200</v>
      </c>
      <c r="P29" s="526">
        <f t="shared" si="1"/>
        <v>-5.2382</v>
      </c>
      <c r="Q29" s="183"/>
    </row>
    <row r="30" spans="1:17" ht="15.75" customHeight="1">
      <c r="A30" s="491">
        <v>21</v>
      </c>
      <c r="B30" s="492" t="s">
        <v>106</v>
      </c>
      <c r="C30" s="497">
        <v>4865042</v>
      </c>
      <c r="D30" s="48" t="s">
        <v>13</v>
      </c>
      <c r="E30" s="49" t="s">
        <v>364</v>
      </c>
      <c r="F30" s="506">
        <v>1100</v>
      </c>
      <c r="G30" s="447">
        <v>999999</v>
      </c>
      <c r="H30" s="448">
        <v>999999</v>
      </c>
      <c r="I30" s="526">
        <f t="shared" si="6"/>
        <v>0</v>
      </c>
      <c r="J30" s="526">
        <f t="shared" si="3"/>
        <v>0</v>
      </c>
      <c r="K30" s="526">
        <f t="shared" si="0"/>
        <v>0</v>
      </c>
      <c r="L30" s="447">
        <v>898229</v>
      </c>
      <c r="M30" s="448">
        <v>900438</v>
      </c>
      <c r="N30" s="526">
        <f t="shared" si="7"/>
        <v>-2209</v>
      </c>
      <c r="O30" s="526">
        <f t="shared" si="5"/>
        <v>-2429900</v>
      </c>
      <c r="P30" s="526">
        <f t="shared" si="1"/>
        <v>-2.4299</v>
      </c>
      <c r="Q30" s="183"/>
    </row>
    <row r="31" spans="1:17" ht="15.75" customHeight="1">
      <c r="A31" s="491">
        <v>22</v>
      </c>
      <c r="B31" s="492" t="s">
        <v>386</v>
      </c>
      <c r="C31" s="497">
        <v>4864943</v>
      </c>
      <c r="D31" s="48" t="s">
        <v>13</v>
      </c>
      <c r="E31" s="49" t="s">
        <v>364</v>
      </c>
      <c r="F31" s="506">
        <v>1000</v>
      </c>
      <c r="G31" s="447">
        <v>996018</v>
      </c>
      <c r="H31" s="448">
        <v>996522</v>
      </c>
      <c r="I31" s="526">
        <f>G31-H31</f>
        <v>-504</v>
      </c>
      <c r="J31" s="526">
        <f>$F31*I31</f>
        <v>-504000</v>
      </c>
      <c r="K31" s="526">
        <f>J31/1000000</f>
        <v>-0.504</v>
      </c>
      <c r="L31" s="447">
        <v>10116</v>
      </c>
      <c r="M31" s="448">
        <v>10117</v>
      </c>
      <c r="N31" s="526">
        <f>L31-M31</f>
        <v>-1</v>
      </c>
      <c r="O31" s="526">
        <f>$F31*N31</f>
        <v>-1000</v>
      </c>
      <c r="P31" s="526">
        <f>O31/1000000</f>
        <v>-0.001</v>
      </c>
      <c r="Q31" s="183"/>
    </row>
    <row r="32" spans="1:17" ht="15.75" customHeight="1">
      <c r="A32" s="491"/>
      <c r="B32" s="494" t="s">
        <v>35</v>
      </c>
      <c r="C32" s="497"/>
      <c r="D32" s="48"/>
      <c r="E32" s="48"/>
      <c r="F32" s="506"/>
      <c r="G32" s="447"/>
      <c r="H32" s="448"/>
      <c r="I32" s="526"/>
      <c r="J32" s="526"/>
      <c r="K32" s="243">
        <f>SUM(K16:K31)</f>
        <v>-0.485</v>
      </c>
      <c r="L32" s="527"/>
      <c r="M32" s="526"/>
      <c r="N32" s="526"/>
      <c r="O32" s="526"/>
      <c r="P32" s="243">
        <f>SUM(P16:P31)</f>
        <v>-7.4611</v>
      </c>
      <c r="Q32" s="183"/>
    </row>
    <row r="33" spans="1:17" ht="15.75" customHeight="1">
      <c r="A33" s="491">
        <v>23</v>
      </c>
      <c r="B33" s="492" t="s">
        <v>107</v>
      </c>
      <c r="C33" s="497">
        <v>4864910</v>
      </c>
      <c r="D33" s="48" t="s">
        <v>13</v>
      </c>
      <c r="E33" s="49" t="s">
        <v>364</v>
      </c>
      <c r="F33" s="506">
        <v>-1000</v>
      </c>
      <c r="G33" s="447">
        <v>967306</v>
      </c>
      <c r="H33" s="448">
        <v>967111</v>
      </c>
      <c r="I33" s="526">
        <f t="shared" si="6"/>
        <v>195</v>
      </c>
      <c r="J33" s="526">
        <f t="shared" si="3"/>
        <v>-195000</v>
      </c>
      <c r="K33" s="526">
        <f t="shared" si="0"/>
        <v>-0.195</v>
      </c>
      <c r="L33" s="447">
        <v>980037</v>
      </c>
      <c r="M33" s="448">
        <v>980297</v>
      </c>
      <c r="N33" s="526">
        <f t="shared" si="7"/>
        <v>-260</v>
      </c>
      <c r="O33" s="526">
        <f t="shared" si="5"/>
        <v>260000</v>
      </c>
      <c r="P33" s="526">
        <f t="shared" si="1"/>
        <v>0.26</v>
      </c>
      <c r="Q33" s="183"/>
    </row>
    <row r="34" spans="1:17" ht="15.75" customHeight="1">
      <c r="A34" s="491">
        <v>24</v>
      </c>
      <c r="B34" s="492" t="s">
        <v>108</v>
      </c>
      <c r="C34" s="497">
        <v>4864911</v>
      </c>
      <c r="D34" s="48" t="s">
        <v>13</v>
      </c>
      <c r="E34" s="49" t="s">
        <v>364</v>
      </c>
      <c r="F34" s="506">
        <v>-1000</v>
      </c>
      <c r="G34" s="447">
        <v>985952</v>
      </c>
      <c r="H34" s="448">
        <v>986196</v>
      </c>
      <c r="I34" s="526">
        <f t="shared" si="6"/>
        <v>-244</v>
      </c>
      <c r="J34" s="526">
        <f t="shared" si="3"/>
        <v>244000</v>
      </c>
      <c r="K34" s="526">
        <f t="shared" si="0"/>
        <v>0.244</v>
      </c>
      <c r="L34" s="447">
        <v>986601</v>
      </c>
      <c r="M34" s="448">
        <v>986718</v>
      </c>
      <c r="N34" s="526">
        <f t="shared" si="7"/>
        <v>-117</v>
      </c>
      <c r="O34" s="526">
        <f t="shared" si="5"/>
        <v>117000</v>
      </c>
      <c r="P34" s="526">
        <f t="shared" si="1"/>
        <v>0.117</v>
      </c>
      <c r="Q34" s="183"/>
    </row>
    <row r="35" spans="1:17" ht="15.75" customHeight="1">
      <c r="A35" s="491">
        <v>25</v>
      </c>
      <c r="B35" s="547" t="s">
        <v>151</v>
      </c>
      <c r="C35" s="507">
        <v>4902571</v>
      </c>
      <c r="D35" s="14" t="s">
        <v>13</v>
      </c>
      <c r="E35" s="49" t="s">
        <v>364</v>
      </c>
      <c r="F35" s="507">
        <v>300</v>
      </c>
      <c r="G35" s="447">
        <v>2</v>
      </c>
      <c r="H35" s="448">
        <v>2</v>
      </c>
      <c r="I35" s="526">
        <f t="shared" si="6"/>
        <v>0</v>
      </c>
      <c r="J35" s="526">
        <f t="shared" si="3"/>
        <v>0</v>
      </c>
      <c r="K35" s="526">
        <f t="shared" si="0"/>
        <v>0</v>
      </c>
      <c r="L35" s="447">
        <v>999952</v>
      </c>
      <c r="M35" s="448">
        <v>999951</v>
      </c>
      <c r="N35" s="526">
        <f t="shared" si="7"/>
        <v>1</v>
      </c>
      <c r="O35" s="526">
        <f t="shared" si="5"/>
        <v>300</v>
      </c>
      <c r="P35" s="526">
        <f t="shared" si="1"/>
        <v>0.0003</v>
      </c>
      <c r="Q35" s="183"/>
    </row>
    <row r="36" spans="1:17" ht="15.75" customHeight="1">
      <c r="A36" s="491"/>
      <c r="B36" s="494" t="s">
        <v>29</v>
      </c>
      <c r="C36" s="497"/>
      <c r="D36" s="48"/>
      <c r="E36" s="48"/>
      <c r="F36" s="506"/>
      <c r="G36" s="447"/>
      <c r="H36" s="448"/>
      <c r="I36" s="526"/>
      <c r="J36" s="526"/>
      <c r="K36" s="526"/>
      <c r="L36" s="527"/>
      <c r="M36" s="526"/>
      <c r="N36" s="526"/>
      <c r="O36" s="526"/>
      <c r="P36" s="526"/>
      <c r="Q36" s="183"/>
    </row>
    <row r="37" spans="1:17" ht="15.75" customHeight="1">
      <c r="A37" s="491">
        <v>26</v>
      </c>
      <c r="B37" s="427" t="s">
        <v>50</v>
      </c>
      <c r="C37" s="497">
        <v>4864830</v>
      </c>
      <c r="D37" s="52" t="s">
        <v>13</v>
      </c>
      <c r="E37" s="49" t="s">
        <v>364</v>
      </c>
      <c r="F37" s="506">
        <v>1000</v>
      </c>
      <c r="G37" s="447">
        <v>928</v>
      </c>
      <c r="H37" s="448">
        <v>893</v>
      </c>
      <c r="I37" s="526">
        <f t="shared" si="6"/>
        <v>35</v>
      </c>
      <c r="J37" s="526">
        <f t="shared" si="3"/>
        <v>35000</v>
      </c>
      <c r="K37" s="526">
        <f t="shared" si="0"/>
        <v>0.035</v>
      </c>
      <c r="L37" s="447">
        <v>49688</v>
      </c>
      <c r="M37" s="448">
        <v>49311</v>
      </c>
      <c r="N37" s="526">
        <f t="shared" si="7"/>
        <v>377</v>
      </c>
      <c r="O37" s="526">
        <f t="shared" si="5"/>
        <v>377000</v>
      </c>
      <c r="P37" s="526">
        <f t="shared" si="1"/>
        <v>0.377</v>
      </c>
      <c r="Q37" s="183"/>
    </row>
    <row r="38" spans="1:17" ht="15.75" customHeight="1">
      <c r="A38" s="491"/>
      <c r="B38" s="494" t="s">
        <v>109</v>
      </c>
      <c r="C38" s="497"/>
      <c r="D38" s="48"/>
      <c r="E38" s="48"/>
      <c r="F38" s="506"/>
      <c r="G38" s="447"/>
      <c r="H38" s="448"/>
      <c r="I38" s="526"/>
      <c r="J38" s="526"/>
      <c r="K38" s="526"/>
      <c r="L38" s="527"/>
      <c r="M38" s="526"/>
      <c r="N38" s="526"/>
      <c r="O38" s="526"/>
      <c r="P38" s="526"/>
      <c r="Q38" s="183"/>
    </row>
    <row r="39" spans="1:17" ht="15.75" customHeight="1">
      <c r="A39" s="491">
        <v>27</v>
      </c>
      <c r="B39" s="492" t="s">
        <v>110</v>
      </c>
      <c r="C39" s="497">
        <v>4864962</v>
      </c>
      <c r="D39" s="48" t="s">
        <v>13</v>
      </c>
      <c r="E39" s="49" t="s">
        <v>364</v>
      </c>
      <c r="F39" s="506">
        <v>-1000</v>
      </c>
      <c r="G39" s="447">
        <v>554</v>
      </c>
      <c r="H39" s="448">
        <v>553</v>
      </c>
      <c r="I39" s="526">
        <f t="shared" si="6"/>
        <v>1</v>
      </c>
      <c r="J39" s="526">
        <f t="shared" si="3"/>
        <v>-1000</v>
      </c>
      <c r="K39" s="526">
        <f t="shared" si="0"/>
        <v>-0.001</v>
      </c>
      <c r="L39" s="447">
        <v>979559</v>
      </c>
      <c r="M39" s="448">
        <v>980284</v>
      </c>
      <c r="N39" s="526">
        <f t="shared" si="7"/>
        <v>-725</v>
      </c>
      <c r="O39" s="526">
        <f t="shared" si="5"/>
        <v>725000</v>
      </c>
      <c r="P39" s="526">
        <f t="shared" si="1"/>
        <v>0.725</v>
      </c>
      <c r="Q39" s="183"/>
    </row>
    <row r="40" spans="1:17" ht="15.75" customHeight="1">
      <c r="A40" s="491">
        <v>28</v>
      </c>
      <c r="B40" s="492" t="s">
        <v>111</v>
      </c>
      <c r="C40" s="497">
        <v>4865033</v>
      </c>
      <c r="D40" s="48" t="s">
        <v>13</v>
      </c>
      <c r="E40" s="49" t="s">
        <v>364</v>
      </c>
      <c r="F40" s="506">
        <v>-1000</v>
      </c>
      <c r="G40" s="447">
        <v>3043</v>
      </c>
      <c r="H40" s="448">
        <v>2960</v>
      </c>
      <c r="I40" s="526">
        <f t="shared" si="6"/>
        <v>83</v>
      </c>
      <c r="J40" s="526">
        <f t="shared" si="3"/>
        <v>-83000</v>
      </c>
      <c r="K40" s="526">
        <f t="shared" si="0"/>
        <v>-0.083</v>
      </c>
      <c r="L40" s="447">
        <v>984159</v>
      </c>
      <c r="M40" s="448">
        <v>984569</v>
      </c>
      <c r="N40" s="526">
        <f t="shared" si="7"/>
        <v>-410</v>
      </c>
      <c r="O40" s="526">
        <f t="shared" si="5"/>
        <v>410000</v>
      </c>
      <c r="P40" s="526">
        <f t="shared" si="1"/>
        <v>0.41</v>
      </c>
      <c r="Q40" s="183"/>
    </row>
    <row r="41" spans="1:17" ht="15.75" customHeight="1">
      <c r="A41" s="491">
        <v>29</v>
      </c>
      <c r="B41" s="492" t="s">
        <v>112</v>
      </c>
      <c r="C41" s="497">
        <v>4864902</v>
      </c>
      <c r="D41" s="48" t="s">
        <v>13</v>
      </c>
      <c r="E41" s="49" t="s">
        <v>364</v>
      </c>
      <c r="F41" s="506">
        <v>-1000</v>
      </c>
      <c r="G41" s="447">
        <v>996652</v>
      </c>
      <c r="H41" s="448">
        <v>997140</v>
      </c>
      <c r="I41" s="526">
        <f t="shared" si="6"/>
        <v>-488</v>
      </c>
      <c r="J41" s="526">
        <f t="shared" si="3"/>
        <v>488000</v>
      </c>
      <c r="K41" s="526">
        <f t="shared" si="0"/>
        <v>0.488</v>
      </c>
      <c r="L41" s="447">
        <v>991860</v>
      </c>
      <c r="M41" s="448">
        <v>992132</v>
      </c>
      <c r="N41" s="526">
        <f t="shared" si="7"/>
        <v>-272</v>
      </c>
      <c r="O41" s="526">
        <f t="shared" si="5"/>
        <v>272000</v>
      </c>
      <c r="P41" s="526">
        <f t="shared" si="1"/>
        <v>0.272</v>
      </c>
      <c r="Q41" s="183"/>
    </row>
    <row r="42" spans="1:17" ht="15.75" customHeight="1">
      <c r="A42" s="491">
        <v>30</v>
      </c>
      <c r="B42" s="427" t="s">
        <v>113</v>
      </c>
      <c r="C42" s="497">
        <v>4864935</v>
      </c>
      <c r="D42" s="48" t="s">
        <v>13</v>
      </c>
      <c r="E42" s="49" t="s">
        <v>364</v>
      </c>
      <c r="F42" s="506">
        <v>-1000</v>
      </c>
      <c r="G42" s="447">
        <v>998276</v>
      </c>
      <c r="H42" s="448">
        <v>998332</v>
      </c>
      <c r="I42" s="526">
        <f t="shared" si="6"/>
        <v>-56</v>
      </c>
      <c r="J42" s="526">
        <f t="shared" si="3"/>
        <v>56000</v>
      </c>
      <c r="K42" s="526">
        <f t="shared" si="0"/>
        <v>0.056</v>
      </c>
      <c r="L42" s="447">
        <v>996823</v>
      </c>
      <c r="M42" s="448">
        <v>996892</v>
      </c>
      <c r="N42" s="526">
        <f t="shared" si="7"/>
        <v>-69</v>
      </c>
      <c r="O42" s="526">
        <f t="shared" si="5"/>
        <v>69000</v>
      </c>
      <c r="P42" s="526">
        <f t="shared" si="1"/>
        <v>0.069</v>
      </c>
      <c r="Q42" s="231"/>
    </row>
    <row r="43" spans="1:17" ht="15.75" customHeight="1">
      <c r="A43" s="491"/>
      <c r="B43" s="494" t="s">
        <v>46</v>
      </c>
      <c r="C43" s="497"/>
      <c r="D43" s="48"/>
      <c r="E43" s="48"/>
      <c r="F43" s="506"/>
      <c r="G43" s="447"/>
      <c r="H43" s="448"/>
      <c r="I43" s="526"/>
      <c r="J43" s="526"/>
      <c r="K43" s="526"/>
      <c r="L43" s="527"/>
      <c r="M43" s="526"/>
      <c r="N43" s="526"/>
      <c r="O43" s="526"/>
      <c r="P43" s="526"/>
      <c r="Q43" s="183"/>
    </row>
    <row r="44" spans="1:17" ht="15.75" customHeight="1">
      <c r="A44" s="491"/>
      <c r="B44" s="493" t="s">
        <v>19</v>
      </c>
      <c r="C44" s="497"/>
      <c r="D44" s="52"/>
      <c r="E44" s="52"/>
      <c r="F44" s="506"/>
      <c r="G44" s="447"/>
      <c r="H44" s="448"/>
      <c r="I44" s="526"/>
      <c r="J44" s="526"/>
      <c r="K44" s="526"/>
      <c r="L44" s="527"/>
      <c r="M44" s="526"/>
      <c r="N44" s="526"/>
      <c r="O44" s="526"/>
      <c r="P44" s="526"/>
      <c r="Q44" s="183"/>
    </row>
    <row r="45" spans="1:17" ht="15.75" customHeight="1">
      <c r="A45" s="491"/>
      <c r="B45" s="492" t="s">
        <v>20</v>
      </c>
      <c r="C45" s="497">
        <v>4864808</v>
      </c>
      <c r="D45" s="48" t="s">
        <v>13</v>
      </c>
      <c r="E45" s="49" t="s">
        <v>364</v>
      </c>
      <c r="F45" s="506">
        <v>200</v>
      </c>
      <c r="G45" s="447">
        <v>3514</v>
      </c>
      <c r="H45" s="448">
        <v>3536</v>
      </c>
      <c r="I45" s="526">
        <f>G45-H45</f>
        <v>-22</v>
      </c>
      <c r="J45" s="526">
        <f>$F45*I45</f>
        <v>-4400</v>
      </c>
      <c r="K45" s="526">
        <f>J45/1000000</f>
        <v>-0.0044</v>
      </c>
      <c r="L45" s="447">
        <v>3042</v>
      </c>
      <c r="M45" s="448">
        <v>3141</v>
      </c>
      <c r="N45" s="526">
        <f>L45-M45</f>
        <v>-99</v>
      </c>
      <c r="O45" s="526">
        <f>$F45*N45</f>
        <v>-19800</v>
      </c>
      <c r="P45" s="526">
        <f>O45/1000000</f>
        <v>-0.0198</v>
      </c>
      <c r="Q45" s="585"/>
    </row>
    <row r="46" spans="1:17" ht="15.75" customHeight="1">
      <c r="A46" s="491">
        <v>32</v>
      </c>
      <c r="B46" s="492" t="s">
        <v>21</v>
      </c>
      <c r="C46" s="497">
        <v>4864841</v>
      </c>
      <c r="D46" s="48" t="s">
        <v>13</v>
      </c>
      <c r="E46" s="49" t="s">
        <v>364</v>
      </c>
      <c r="F46" s="506">
        <v>1000</v>
      </c>
      <c r="G46" s="447">
        <v>12806</v>
      </c>
      <c r="H46" s="448">
        <v>12742</v>
      </c>
      <c r="I46" s="526">
        <f t="shared" si="6"/>
        <v>64</v>
      </c>
      <c r="J46" s="526">
        <f t="shared" si="3"/>
        <v>64000</v>
      </c>
      <c r="K46" s="526">
        <f t="shared" si="0"/>
        <v>0.064</v>
      </c>
      <c r="L46" s="447">
        <v>12025</v>
      </c>
      <c r="M46" s="448">
        <v>11231</v>
      </c>
      <c r="N46" s="526">
        <f t="shared" si="7"/>
        <v>794</v>
      </c>
      <c r="O46" s="526">
        <f t="shared" si="5"/>
        <v>794000</v>
      </c>
      <c r="P46" s="526">
        <f t="shared" si="1"/>
        <v>0.794</v>
      </c>
      <c r="Q46" s="183"/>
    </row>
    <row r="47" spans="1:17" ht="15.75" customHeight="1">
      <c r="A47" s="491"/>
      <c r="B47" s="494" t="s">
        <v>124</v>
      </c>
      <c r="C47" s="497"/>
      <c r="D47" s="48"/>
      <c r="E47" s="48"/>
      <c r="F47" s="506"/>
      <c r="G47" s="447"/>
      <c r="H47" s="448"/>
      <c r="I47" s="526"/>
      <c r="J47" s="526"/>
      <c r="K47" s="526"/>
      <c r="L47" s="527"/>
      <c r="M47" s="526"/>
      <c r="N47" s="526"/>
      <c r="O47" s="526"/>
      <c r="P47" s="526"/>
      <c r="Q47" s="183"/>
    </row>
    <row r="48" spans="1:17" ht="15.75" customHeight="1">
      <c r="A48" s="491">
        <v>33</v>
      </c>
      <c r="B48" s="492" t="s">
        <v>125</v>
      </c>
      <c r="C48" s="497">
        <v>4865134</v>
      </c>
      <c r="D48" s="48" t="s">
        <v>13</v>
      </c>
      <c r="E48" s="49" t="s">
        <v>364</v>
      </c>
      <c r="F48" s="506">
        <v>100</v>
      </c>
      <c r="G48" s="447">
        <v>71143</v>
      </c>
      <c r="H48" s="448">
        <v>68087</v>
      </c>
      <c r="I48" s="526">
        <f t="shared" si="6"/>
        <v>3056</v>
      </c>
      <c r="J48" s="526">
        <f t="shared" si="3"/>
        <v>305600</v>
      </c>
      <c r="K48" s="526">
        <f t="shared" si="0"/>
        <v>0.3056</v>
      </c>
      <c r="L48" s="447">
        <v>1644</v>
      </c>
      <c r="M48" s="448">
        <v>1644</v>
      </c>
      <c r="N48" s="526">
        <f t="shared" si="7"/>
        <v>0</v>
      </c>
      <c r="O48" s="526">
        <f t="shared" si="5"/>
        <v>0</v>
      </c>
      <c r="P48" s="526">
        <f t="shared" si="1"/>
        <v>0</v>
      </c>
      <c r="Q48" s="183"/>
    </row>
    <row r="49" spans="1:17" ht="15.75" customHeight="1" thickBot="1">
      <c r="A49" s="495">
        <v>34</v>
      </c>
      <c r="B49" s="428" t="s">
        <v>126</v>
      </c>
      <c r="C49" s="498">
        <v>4865135</v>
      </c>
      <c r="D49" s="56" t="s">
        <v>13</v>
      </c>
      <c r="E49" s="55" t="s">
        <v>364</v>
      </c>
      <c r="F49" s="508">
        <v>100</v>
      </c>
      <c r="G49" s="452">
        <v>42731</v>
      </c>
      <c r="H49" s="453">
        <v>38966</v>
      </c>
      <c r="I49" s="528">
        <f t="shared" si="6"/>
        <v>3765</v>
      </c>
      <c r="J49" s="528">
        <f t="shared" si="3"/>
        <v>376500</v>
      </c>
      <c r="K49" s="528">
        <f t="shared" si="0"/>
        <v>0.3765</v>
      </c>
      <c r="L49" s="452">
        <v>999406</v>
      </c>
      <c r="M49" s="453">
        <v>999406</v>
      </c>
      <c r="N49" s="528">
        <f t="shared" si="7"/>
        <v>0</v>
      </c>
      <c r="O49" s="528">
        <f t="shared" si="5"/>
        <v>0</v>
      </c>
      <c r="P49" s="528">
        <f t="shared" si="1"/>
        <v>0</v>
      </c>
      <c r="Q49" s="184"/>
    </row>
    <row r="50" spans="6:16" ht="15.75" thickTop="1">
      <c r="F50" s="244"/>
      <c r="I50" s="19"/>
      <c r="J50" s="19"/>
      <c r="K50" s="19"/>
      <c r="N50" s="19"/>
      <c r="O50" s="19"/>
      <c r="P50" s="19"/>
    </row>
    <row r="51" spans="2:16" ht="16.5">
      <c r="B51" s="18" t="s">
        <v>145</v>
      </c>
      <c r="F51" s="244"/>
      <c r="I51" s="19"/>
      <c r="J51" s="19"/>
      <c r="K51" s="534">
        <f>SUM(K8:K49)-K32</f>
        <v>0.7752000000000001</v>
      </c>
      <c r="N51" s="19"/>
      <c r="O51" s="19"/>
      <c r="P51" s="534">
        <f>SUM(P8:P49)-P32</f>
        <v>-4.410499999999999</v>
      </c>
    </row>
    <row r="52" spans="2:16" ht="15">
      <c r="B52" s="18"/>
      <c r="F52" s="244"/>
      <c r="I52" s="19"/>
      <c r="J52" s="19"/>
      <c r="K52" s="35"/>
      <c r="N52" s="19"/>
      <c r="O52" s="19"/>
      <c r="P52" s="35"/>
    </row>
    <row r="53" spans="2:16" ht="16.5">
      <c r="B53" s="18" t="s">
        <v>146</v>
      </c>
      <c r="F53" s="244"/>
      <c r="I53" s="19"/>
      <c r="J53" s="19"/>
      <c r="K53" s="534">
        <f>SUM(K51:K52)</f>
        <v>0.7752000000000001</v>
      </c>
      <c r="N53" s="19"/>
      <c r="O53" s="19"/>
      <c r="P53" s="534">
        <f>SUM(P51:P52)</f>
        <v>-4.410499999999999</v>
      </c>
    </row>
    <row r="54" ht="15">
      <c r="F54" s="244"/>
    </row>
    <row r="55" spans="6:17" ht="15">
      <c r="F55" s="244"/>
      <c r="Q55" s="311" t="str">
        <f>NDPL!$Q$1</f>
        <v>APRIL-2011</v>
      </c>
    </row>
    <row r="56" ht="15">
      <c r="F56" s="244"/>
    </row>
    <row r="57" spans="6:17" ht="15">
      <c r="F57" s="244"/>
      <c r="Q57" s="311"/>
    </row>
    <row r="58" spans="1:16" ht="18.75" thickBot="1">
      <c r="A58" s="109" t="s">
        <v>263</v>
      </c>
      <c r="F58" s="244"/>
      <c r="G58" s="7"/>
      <c r="H58" s="7"/>
      <c r="I58" s="57" t="s">
        <v>8</v>
      </c>
      <c r="J58" s="21"/>
      <c r="K58" s="21"/>
      <c r="L58" s="21"/>
      <c r="M58" s="21"/>
      <c r="N58" s="57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01/05/11</v>
      </c>
      <c r="H59" s="41" t="str">
        <f>NDPL!H5</f>
        <v>INTIAL READING 01/04/11</v>
      </c>
      <c r="I59" s="41" t="s">
        <v>4</v>
      </c>
      <c r="J59" s="41" t="s">
        <v>5</v>
      </c>
      <c r="K59" s="41" t="s">
        <v>6</v>
      </c>
      <c r="L59" s="43" t="str">
        <f>NDPL!G5</f>
        <v>FINAL READING 01/05/11</v>
      </c>
      <c r="M59" s="41" t="str">
        <f>NDPL!H5</f>
        <v>INTIAL READING 01/04/11</v>
      </c>
      <c r="N59" s="41" t="s">
        <v>4</v>
      </c>
      <c r="O59" s="41" t="s">
        <v>5</v>
      </c>
      <c r="P59" s="41" t="s">
        <v>6</v>
      </c>
      <c r="Q59" s="42" t="s">
        <v>327</v>
      </c>
    </row>
    <row r="60" spans="1:16" ht="17.25" thickBot="1" thickTop="1">
      <c r="A60" s="22"/>
      <c r="B60" s="111"/>
      <c r="C60" s="22"/>
      <c r="D60" s="22"/>
      <c r="E60" s="22"/>
      <c r="F60" s="430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89"/>
      <c r="B61" s="490" t="s">
        <v>131</v>
      </c>
      <c r="C61" s="44"/>
      <c r="D61" s="44"/>
      <c r="E61" s="44"/>
      <c r="F61" s="431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2"/>
    </row>
    <row r="62" spans="1:17" ht="15.75" customHeight="1">
      <c r="A62" s="491">
        <v>1</v>
      </c>
      <c r="B62" s="492" t="s">
        <v>16</v>
      </c>
      <c r="C62" s="497">
        <v>4864968</v>
      </c>
      <c r="D62" s="48" t="s">
        <v>13</v>
      </c>
      <c r="E62" s="49" t="s">
        <v>364</v>
      </c>
      <c r="F62" s="506">
        <v>-1000</v>
      </c>
      <c r="G62" s="447">
        <v>997839</v>
      </c>
      <c r="H62" s="448">
        <v>997899</v>
      </c>
      <c r="I62" s="448">
        <f>G62-H62</f>
        <v>-60</v>
      </c>
      <c r="J62" s="448">
        <f>$F62*I62</f>
        <v>60000</v>
      </c>
      <c r="K62" s="448">
        <f>J62/1000000</f>
        <v>0.06</v>
      </c>
      <c r="L62" s="447">
        <v>953196</v>
      </c>
      <c r="M62" s="448">
        <v>953907</v>
      </c>
      <c r="N62" s="448">
        <f>L62-M62</f>
        <v>-711</v>
      </c>
      <c r="O62" s="448">
        <f>$F62*N62</f>
        <v>711000</v>
      </c>
      <c r="P62" s="448">
        <f>O62/1000000</f>
        <v>0.711</v>
      </c>
      <c r="Q62" s="183"/>
    </row>
    <row r="63" spans="1:17" ht="15.75" customHeight="1">
      <c r="A63" s="491">
        <v>2</v>
      </c>
      <c r="B63" s="492" t="s">
        <v>17</v>
      </c>
      <c r="C63" s="497">
        <v>4864980</v>
      </c>
      <c r="D63" s="48" t="s">
        <v>13</v>
      </c>
      <c r="E63" s="49" t="s">
        <v>364</v>
      </c>
      <c r="F63" s="506">
        <v>-1000</v>
      </c>
      <c r="G63" s="447">
        <v>15671</v>
      </c>
      <c r="H63" s="448">
        <v>15718</v>
      </c>
      <c r="I63" s="448">
        <f>G63-H63</f>
        <v>-47</v>
      </c>
      <c r="J63" s="448">
        <f>$F63*I63</f>
        <v>47000</v>
      </c>
      <c r="K63" s="448">
        <f>J63/1000000</f>
        <v>0.047</v>
      </c>
      <c r="L63" s="447">
        <v>970237</v>
      </c>
      <c r="M63" s="448">
        <v>970810</v>
      </c>
      <c r="N63" s="448">
        <f>L63-M63</f>
        <v>-573</v>
      </c>
      <c r="O63" s="448">
        <f>$F63*N63</f>
        <v>573000</v>
      </c>
      <c r="P63" s="448">
        <f>O63/1000000</f>
        <v>0.573</v>
      </c>
      <c r="Q63" s="183"/>
    </row>
    <row r="64" spans="1:17" ht="15.75" customHeight="1">
      <c r="A64" s="491">
        <v>3</v>
      </c>
      <c r="B64" s="492" t="s">
        <v>18</v>
      </c>
      <c r="C64" s="497">
        <v>4864981</v>
      </c>
      <c r="D64" s="48" t="s">
        <v>13</v>
      </c>
      <c r="E64" s="49" t="s">
        <v>364</v>
      </c>
      <c r="F64" s="506">
        <v>-1000</v>
      </c>
      <c r="G64" s="447">
        <v>14299</v>
      </c>
      <c r="H64" s="448">
        <v>14373</v>
      </c>
      <c r="I64" s="448">
        <f>G64-H64</f>
        <v>-74</v>
      </c>
      <c r="J64" s="448">
        <f>$F64*I64</f>
        <v>74000</v>
      </c>
      <c r="K64" s="448">
        <f>J64/1000000</f>
        <v>0.074</v>
      </c>
      <c r="L64" s="447">
        <v>961056</v>
      </c>
      <c r="M64" s="448">
        <v>961778</v>
      </c>
      <c r="N64" s="448">
        <f>L64-M64</f>
        <v>-722</v>
      </c>
      <c r="O64" s="448">
        <f>$F64*N64</f>
        <v>722000</v>
      </c>
      <c r="P64" s="448">
        <f>O64/1000000</f>
        <v>0.722</v>
      </c>
      <c r="Q64" s="183"/>
    </row>
    <row r="65" spans="1:17" ht="15.75" customHeight="1">
      <c r="A65" s="491"/>
      <c r="B65" s="493" t="s">
        <v>132</v>
      </c>
      <c r="C65" s="497"/>
      <c r="D65" s="52"/>
      <c r="E65" s="52"/>
      <c r="F65" s="506"/>
      <c r="G65" s="447"/>
      <c r="H65" s="448"/>
      <c r="I65" s="529"/>
      <c r="J65" s="529"/>
      <c r="K65" s="529"/>
      <c r="L65" s="447"/>
      <c r="M65" s="529"/>
      <c r="N65" s="529"/>
      <c r="O65" s="529"/>
      <c r="P65" s="529"/>
      <c r="Q65" s="183"/>
    </row>
    <row r="66" spans="1:17" ht="15.75" customHeight="1">
      <c r="A66" s="491">
        <v>4</v>
      </c>
      <c r="B66" s="492" t="s">
        <v>133</v>
      </c>
      <c r="C66" s="497">
        <v>4864915</v>
      </c>
      <c r="D66" s="48" t="s">
        <v>13</v>
      </c>
      <c r="E66" s="49" t="s">
        <v>364</v>
      </c>
      <c r="F66" s="506">
        <v>-1000</v>
      </c>
      <c r="G66" s="447">
        <v>981052</v>
      </c>
      <c r="H66" s="448">
        <v>982873</v>
      </c>
      <c r="I66" s="529">
        <f aca="true" t="shared" si="8" ref="I66:I71">G66-H66</f>
        <v>-1821</v>
      </c>
      <c r="J66" s="529">
        <f aca="true" t="shared" si="9" ref="J66:J71">$F66*I66</f>
        <v>1821000</v>
      </c>
      <c r="K66" s="529">
        <f aca="true" t="shared" si="10" ref="K66:K71">J66/1000000</f>
        <v>1.821</v>
      </c>
      <c r="L66" s="447">
        <v>993801</v>
      </c>
      <c r="M66" s="448">
        <v>993822</v>
      </c>
      <c r="N66" s="529">
        <f aca="true" t="shared" si="11" ref="N66:N71">L66-M66</f>
        <v>-21</v>
      </c>
      <c r="O66" s="529">
        <f aca="true" t="shared" si="12" ref="O66:O71">$F66*N66</f>
        <v>21000</v>
      </c>
      <c r="P66" s="529">
        <f aca="true" t="shared" si="13" ref="P66:P71">O66/1000000</f>
        <v>0.021</v>
      </c>
      <c r="Q66" s="183"/>
    </row>
    <row r="67" spans="1:17" ht="15.75" customHeight="1">
      <c r="A67" s="491">
        <v>5</v>
      </c>
      <c r="B67" s="492" t="s">
        <v>134</v>
      </c>
      <c r="C67" s="497">
        <v>4864993</v>
      </c>
      <c r="D67" s="48" t="s">
        <v>13</v>
      </c>
      <c r="E67" s="49" t="s">
        <v>364</v>
      </c>
      <c r="F67" s="506">
        <v>-1000</v>
      </c>
      <c r="G67" s="447">
        <v>972443</v>
      </c>
      <c r="H67" s="448">
        <v>974268</v>
      </c>
      <c r="I67" s="529">
        <f t="shared" si="8"/>
        <v>-1825</v>
      </c>
      <c r="J67" s="529">
        <f t="shared" si="9"/>
        <v>1825000</v>
      </c>
      <c r="K67" s="529">
        <f t="shared" si="10"/>
        <v>1.825</v>
      </c>
      <c r="L67" s="447">
        <v>992091</v>
      </c>
      <c r="M67" s="448">
        <v>992110</v>
      </c>
      <c r="N67" s="529">
        <f t="shared" si="11"/>
        <v>-19</v>
      </c>
      <c r="O67" s="529">
        <f t="shared" si="12"/>
        <v>19000</v>
      </c>
      <c r="P67" s="529">
        <f t="shared" si="13"/>
        <v>0.019</v>
      </c>
      <c r="Q67" s="183"/>
    </row>
    <row r="68" spans="1:17" ht="15.75" customHeight="1">
      <c r="A68" s="491">
        <v>6</v>
      </c>
      <c r="B68" s="492" t="s">
        <v>135</v>
      </c>
      <c r="C68" s="497">
        <v>4864914</v>
      </c>
      <c r="D68" s="48" t="s">
        <v>13</v>
      </c>
      <c r="E68" s="49" t="s">
        <v>364</v>
      </c>
      <c r="F68" s="506">
        <v>-1000</v>
      </c>
      <c r="G68" s="447">
        <v>1685</v>
      </c>
      <c r="H68" s="448">
        <v>1679</v>
      </c>
      <c r="I68" s="529">
        <f t="shared" si="8"/>
        <v>6</v>
      </c>
      <c r="J68" s="529">
        <f t="shared" si="9"/>
        <v>-6000</v>
      </c>
      <c r="K68" s="529">
        <f t="shared" si="10"/>
        <v>-0.006</v>
      </c>
      <c r="L68" s="447">
        <v>994500</v>
      </c>
      <c r="M68" s="448">
        <v>995143</v>
      </c>
      <c r="N68" s="529">
        <f t="shared" si="11"/>
        <v>-643</v>
      </c>
      <c r="O68" s="529">
        <f t="shared" si="12"/>
        <v>643000</v>
      </c>
      <c r="P68" s="529">
        <f t="shared" si="13"/>
        <v>0.643</v>
      </c>
      <c r="Q68" s="183"/>
    </row>
    <row r="69" spans="1:17" ht="15.75" customHeight="1">
      <c r="A69" s="491">
        <v>7</v>
      </c>
      <c r="B69" s="492" t="s">
        <v>136</v>
      </c>
      <c r="C69" s="497">
        <v>4865167</v>
      </c>
      <c r="D69" s="48" t="s">
        <v>13</v>
      </c>
      <c r="E69" s="49" t="s">
        <v>364</v>
      </c>
      <c r="F69" s="506">
        <v>-1000</v>
      </c>
      <c r="G69" s="447">
        <v>1518</v>
      </c>
      <c r="H69" s="448">
        <v>1502</v>
      </c>
      <c r="I69" s="529">
        <f t="shared" si="8"/>
        <v>16</v>
      </c>
      <c r="J69" s="529">
        <f t="shared" si="9"/>
        <v>-16000</v>
      </c>
      <c r="K69" s="529">
        <f t="shared" si="10"/>
        <v>-0.016</v>
      </c>
      <c r="L69" s="447">
        <v>985158</v>
      </c>
      <c r="M69" s="448">
        <v>985122</v>
      </c>
      <c r="N69" s="529">
        <f t="shared" si="11"/>
        <v>36</v>
      </c>
      <c r="O69" s="529">
        <f t="shared" si="12"/>
        <v>-36000</v>
      </c>
      <c r="P69" s="529">
        <f t="shared" si="13"/>
        <v>-0.036</v>
      </c>
      <c r="Q69" s="183"/>
    </row>
    <row r="70" spans="1:17" s="91" customFormat="1" ht="15">
      <c r="A70" s="587">
        <v>8</v>
      </c>
      <c r="B70" s="588" t="s">
        <v>137</v>
      </c>
      <c r="C70" s="589">
        <v>4864893</v>
      </c>
      <c r="D70" s="76" t="s">
        <v>13</v>
      </c>
      <c r="E70" s="77" t="s">
        <v>364</v>
      </c>
      <c r="F70" s="590">
        <v>-1000</v>
      </c>
      <c r="G70" s="447">
        <v>632</v>
      </c>
      <c r="H70" s="448">
        <v>630</v>
      </c>
      <c r="I70" s="591">
        <f t="shared" si="8"/>
        <v>2</v>
      </c>
      <c r="J70" s="591">
        <f t="shared" si="9"/>
        <v>-2000</v>
      </c>
      <c r="K70" s="591">
        <f t="shared" si="10"/>
        <v>-0.002</v>
      </c>
      <c r="L70" s="447">
        <v>992213</v>
      </c>
      <c r="M70" s="448">
        <v>993459</v>
      </c>
      <c r="N70" s="591">
        <f t="shared" si="11"/>
        <v>-1246</v>
      </c>
      <c r="O70" s="591">
        <f t="shared" si="12"/>
        <v>1246000</v>
      </c>
      <c r="P70" s="591">
        <f t="shared" si="13"/>
        <v>1.246</v>
      </c>
      <c r="Q70" s="592"/>
    </row>
    <row r="71" spans="1:17" ht="15.75" customHeight="1">
      <c r="A71" s="491">
        <v>9</v>
      </c>
      <c r="B71" s="492" t="s">
        <v>138</v>
      </c>
      <c r="C71" s="497">
        <v>4864918</v>
      </c>
      <c r="D71" s="48" t="s">
        <v>13</v>
      </c>
      <c r="E71" s="49" t="s">
        <v>364</v>
      </c>
      <c r="F71" s="506">
        <v>-1000</v>
      </c>
      <c r="G71" s="447">
        <v>999750</v>
      </c>
      <c r="H71" s="448">
        <v>999750</v>
      </c>
      <c r="I71" s="529">
        <f t="shared" si="8"/>
        <v>0</v>
      </c>
      <c r="J71" s="529">
        <f t="shared" si="9"/>
        <v>0</v>
      </c>
      <c r="K71" s="529">
        <f t="shared" si="10"/>
        <v>0</v>
      </c>
      <c r="L71" s="447">
        <v>978016</v>
      </c>
      <c r="M71" s="448">
        <v>979728</v>
      </c>
      <c r="N71" s="529">
        <f t="shared" si="11"/>
        <v>-1712</v>
      </c>
      <c r="O71" s="529">
        <f t="shared" si="12"/>
        <v>1712000</v>
      </c>
      <c r="P71" s="529">
        <f t="shared" si="13"/>
        <v>1.712</v>
      </c>
      <c r="Q71" s="183"/>
    </row>
    <row r="72" spans="1:17" ht="15.75" customHeight="1">
      <c r="A72" s="491"/>
      <c r="B72" s="494" t="s">
        <v>139</v>
      </c>
      <c r="C72" s="497"/>
      <c r="D72" s="48"/>
      <c r="E72" s="48"/>
      <c r="F72" s="506"/>
      <c r="G72" s="447"/>
      <c r="H72" s="448"/>
      <c r="I72" s="529"/>
      <c r="J72" s="529"/>
      <c r="K72" s="529"/>
      <c r="L72" s="447"/>
      <c r="M72" s="529"/>
      <c r="N72" s="529"/>
      <c r="O72" s="529"/>
      <c r="P72" s="529"/>
      <c r="Q72" s="183"/>
    </row>
    <row r="73" spans="1:17" ht="15.75" customHeight="1">
      <c r="A73" s="491">
        <v>10</v>
      </c>
      <c r="B73" s="492" t="s">
        <v>140</v>
      </c>
      <c r="C73" s="497">
        <v>4864916</v>
      </c>
      <c r="D73" s="48" t="s">
        <v>13</v>
      </c>
      <c r="E73" s="49" t="s">
        <v>364</v>
      </c>
      <c r="F73" s="506">
        <v>-1000</v>
      </c>
      <c r="G73" s="447">
        <v>13618</v>
      </c>
      <c r="H73" s="448">
        <v>13570</v>
      </c>
      <c r="I73" s="529">
        <f>G73-H73</f>
        <v>48</v>
      </c>
      <c r="J73" s="529">
        <f>$F73*I73</f>
        <v>-48000</v>
      </c>
      <c r="K73" s="529">
        <f>J73/1000000</f>
        <v>-0.048</v>
      </c>
      <c r="L73" s="447">
        <v>967695</v>
      </c>
      <c r="M73" s="448">
        <v>968077</v>
      </c>
      <c r="N73" s="529">
        <f>L73-M73</f>
        <v>-382</v>
      </c>
      <c r="O73" s="529">
        <f>$F73*N73</f>
        <v>382000</v>
      </c>
      <c r="P73" s="531">
        <f>O73/1000000</f>
        <v>0.382</v>
      </c>
      <c r="Q73" s="183"/>
    </row>
    <row r="74" spans="1:17" ht="15.75" customHeight="1">
      <c r="A74" s="491">
        <v>11</v>
      </c>
      <c r="B74" s="492" t="s">
        <v>141</v>
      </c>
      <c r="C74" s="497">
        <v>4864917</v>
      </c>
      <c r="D74" s="48" t="s">
        <v>13</v>
      </c>
      <c r="E74" s="49" t="s">
        <v>364</v>
      </c>
      <c r="F74" s="506">
        <v>-1000</v>
      </c>
      <c r="G74" s="447">
        <v>970470</v>
      </c>
      <c r="H74" s="448">
        <v>970606</v>
      </c>
      <c r="I74" s="529">
        <f>G74-H74</f>
        <v>-136</v>
      </c>
      <c r="J74" s="529">
        <f>$F74*I74</f>
        <v>136000</v>
      </c>
      <c r="K74" s="529">
        <f>J74/1000000</f>
        <v>0.136</v>
      </c>
      <c r="L74" s="447">
        <v>923737</v>
      </c>
      <c r="M74" s="448">
        <v>925070</v>
      </c>
      <c r="N74" s="529">
        <f>L74-M74</f>
        <v>-1333</v>
      </c>
      <c r="O74" s="529">
        <f>$F74*N74</f>
        <v>1333000</v>
      </c>
      <c r="P74" s="531">
        <f>O74/1000000</f>
        <v>1.333</v>
      </c>
      <c r="Q74" s="183"/>
    </row>
    <row r="75" spans="1:17" ht="15.75" customHeight="1">
      <c r="A75" s="491"/>
      <c r="B75" s="493" t="s">
        <v>142</v>
      </c>
      <c r="C75" s="497"/>
      <c r="D75" s="52"/>
      <c r="E75" s="52"/>
      <c r="F75" s="506"/>
      <c r="G75" s="447"/>
      <c r="H75" s="448"/>
      <c r="I75" s="529"/>
      <c r="J75" s="529"/>
      <c r="K75" s="529"/>
      <c r="L75" s="447"/>
      <c r="M75" s="529"/>
      <c r="N75" s="529"/>
      <c r="O75" s="529"/>
      <c r="P75" s="529"/>
      <c r="Q75" s="183"/>
    </row>
    <row r="76" spans="1:17" ht="15.75" customHeight="1">
      <c r="A76" s="491">
        <v>12</v>
      </c>
      <c r="B76" s="492" t="s">
        <v>143</v>
      </c>
      <c r="C76" s="497">
        <v>4865053</v>
      </c>
      <c r="D76" s="48" t="s">
        <v>13</v>
      </c>
      <c r="E76" s="49" t="s">
        <v>364</v>
      </c>
      <c r="F76" s="506">
        <v>-1000</v>
      </c>
      <c r="G76" s="447">
        <v>20898</v>
      </c>
      <c r="H76" s="448">
        <v>20898</v>
      </c>
      <c r="I76" s="529">
        <f>G76-H76</f>
        <v>0</v>
      </c>
      <c r="J76" s="529">
        <f>$F76*I76</f>
        <v>0</v>
      </c>
      <c r="K76" s="529">
        <f>J76/1000000</f>
        <v>0</v>
      </c>
      <c r="L76" s="447">
        <v>21859</v>
      </c>
      <c r="M76" s="448">
        <v>21816</v>
      </c>
      <c r="N76" s="529">
        <f>L76-M76</f>
        <v>43</v>
      </c>
      <c r="O76" s="529">
        <f>$F76*N76</f>
        <v>-43000</v>
      </c>
      <c r="P76" s="529">
        <f>O76/1000000</f>
        <v>-0.043</v>
      </c>
      <c r="Q76" s="183"/>
    </row>
    <row r="77" spans="1:17" ht="15.75" customHeight="1">
      <c r="A77" s="491">
        <v>13</v>
      </c>
      <c r="B77" s="492" t="s">
        <v>144</v>
      </c>
      <c r="C77" s="497">
        <v>4864986</v>
      </c>
      <c r="D77" s="48" t="s">
        <v>13</v>
      </c>
      <c r="E77" s="49" t="s">
        <v>364</v>
      </c>
      <c r="F77" s="506">
        <v>-1000</v>
      </c>
      <c r="G77" s="447">
        <v>14725</v>
      </c>
      <c r="H77" s="448">
        <v>14708</v>
      </c>
      <c r="I77" s="448">
        <f>G77-H77</f>
        <v>17</v>
      </c>
      <c r="J77" s="448">
        <f>$F77*I77</f>
        <v>-17000</v>
      </c>
      <c r="K77" s="448">
        <f>J77/1000000</f>
        <v>-0.017</v>
      </c>
      <c r="L77" s="447">
        <v>30670</v>
      </c>
      <c r="M77" s="448">
        <v>30735</v>
      </c>
      <c r="N77" s="448">
        <f>L77-M77</f>
        <v>-65</v>
      </c>
      <c r="O77" s="448">
        <f>$F77*N77</f>
        <v>65000</v>
      </c>
      <c r="P77" s="448">
        <f>O77/1000000</f>
        <v>0.065</v>
      </c>
      <c r="Q77" s="183"/>
    </row>
    <row r="78" spans="1:17" ht="15.75" customHeight="1">
      <c r="A78" s="491"/>
      <c r="B78" s="494" t="s">
        <v>149</v>
      </c>
      <c r="C78" s="497"/>
      <c r="D78" s="48"/>
      <c r="E78" s="48"/>
      <c r="F78" s="506"/>
      <c r="G78" s="530"/>
      <c r="H78" s="448"/>
      <c r="I78" s="448"/>
      <c r="J78" s="448"/>
      <c r="K78" s="448"/>
      <c r="L78" s="530"/>
      <c r="M78" s="448"/>
      <c r="N78" s="448"/>
      <c r="O78" s="448"/>
      <c r="P78" s="448"/>
      <c r="Q78" s="183"/>
    </row>
    <row r="79" spans="1:17" ht="15.75" customHeight="1" thickBot="1">
      <c r="A79" s="495">
        <v>14</v>
      </c>
      <c r="B79" s="496" t="s">
        <v>150</v>
      </c>
      <c r="C79" s="498">
        <v>4902528</v>
      </c>
      <c r="D79" s="112" t="s">
        <v>13</v>
      </c>
      <c r="E79" s="55" t="s">
        <v>364</v>
      </c>
      <c r="F79" s="508">
        <v>100</v>
      </c>
      <c r="G79" s="452">
        <v>11525</v>
      </c>
      <c r="H79" s="453">
        <v>11525</v>
      </c>
      <c r="I79" s="453">
        <f>G79-H79</f>
        <v>0</v>
      </c>
      <c r="J79" s="453">
        <f>$F79*I79</f>
        <v>0</v>
      </c>
      <c r="K79" s="453">
        <f>J79/1000000</f>
        <v>0</v>
      </c>
      <c r="L79" s="452">
        <v>4086</v>
      </c>
      <c r="M79" s="453">
        <v>4086</v>
      </c>
      <c r="N79" s="453">
        <f>L79-M79</f>
        <v>0</v>
      </c>
      <c r="O79" s="453">
        <f>$F79*N79</f>
        <v>0</v>
      </c>
      <c r="P79" s="453">
        <f>O79/1000000</f>
        <v>0</v>
      </c>
      <c r="Q79" s="184"/>
    </row>
    <row r="80" spans="1:16" ht="15.75" thickTop="1">
      <c r="A80" s="11"/>
      <c r="B80" s="20"/>
      <c r="C80" s="13"/>
      <c r="D80" s="14"/>
      <c r="E80" s="10"/>
      <c r="F80" s="429"/>
      <c r="G80" s="110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2" t="s">
        <v>265</v>
      </c>
      <c r="F81" s="244"/>
      <c r="I81" s="19"/>
      <c r="J81" s="19"/>
      <c r="K81" s="488">
        <f>SUM(K62:K79)</f>
        <v>3.8740000000000006</v>
      </c>
      <c r="L81" s="21"/>
      <c r="N81" s="19"/>
      <c r="O81" s="19"/>
      <c r="P81" s="488">
        <f>SUM(P62:P79)</f>
        <v>7.348</v>
      </c>
    </row>
    <row r="82" spans="2:16" ht="18">
      <c r="B82" s="382"/>
      <c r="F82" s="244"/>
      <c r="I82" s="19"/>
      <c r="J82" s="19"/>
      <c r="K82" s="23"/>
      <c r="L82" s="21"/>
      <c r="N82" s="19"/>
      <c r="O82" s="19"/>
      <c r="P82" s="384"/>
    </row>
    <row r="83" spans="2:16" ht="18">
      <c r="B83" s="382" t="s">
        <v>152</v>
      </c>
      <c r="F83" s="244"/>
      <c r="I83" s="19"/>
      <c r="J83" s="19"/>
      <c r="K83" s="488">
        <f>SUM(K81:K82)</f>
        <v>3.8740000000000006</v>
      </c>
      <c r="L83" s="21"/>
      <c r="N83" s="19"/>
      <c r="O83" s="19"/>
      <c r="P83" s="488">
        <f>SUM(P81:P82)</f>
        <v>7.348</v>
      </c>
    </row>
    <row r="84" spans="6:18" ht="15">
      <c r="F84" s="244"/>
      <c r="I84" s="19"/>
      <c r="J84" s="19"/>
      <c r="K84" s="23"/>
      <c r="L84" s="21"/>
      <c r="N84" s="19"/>
      <c r="O84" s="19"/>
      <c r="P84" s="23"/>
      <c r="R84">
        <v>6</v>
      </c>
    </row>
    <row r="85" spans="6:16" ht="15">
      <c r="F85" s="244"/>
      <c r="I85" s="19"/>
      <c r="J85" s="19"/>
      <c r="K85" s="23"/>
      <c r="L85" s="21"/>
      <c r="N85" s="19"/>
      <c r="O85" s="19"/>
      <c r="P85" s="23"/>
    </row>
    <row r="86" spans="6:18" ht="15">
      <c r="F86" s="244"/>
      <c r="I86" s="19"/>
      <c r="J86" s="19"/>
      <c r="K86" s="23"/>
      <c r="L86" s="21"/>
      <c r="N86" s="19"/>
      <c r="O86" s="19"/>
      <c r="P86" s="23"/>
      <c r="Q86" s="311" t="str">
        <f>NDPL!Q1</f>
        <v>APRIL-2011</v>
      </c>
      <c r="R86" s="311"/>
    </row>
    <row r="87" spans="1:16" ht="18.75" thickBot="1">
      <c r="A87" s="401" t="s">
        <v>264</v>
      </c>
      <c r="F87" s="244"/>
      <c r="G87" s="7"/>
      <c r="H87" s="7"/>
      <c r="I87" s="57" t="s">
        <v>8</v>
      </c>
      <c r="J87" s="21"/>
      <c r="K87" s="21"/>
      <c r="L87" s="21"/>
      <c r="M87" s="21"/>
      <c r="N87" s="57" t="s">
        <v>7</v>
      </c>
      <c r="O87" s="21"/>
      <c r="P87" s="21"/>
    </row>
    <row r="88" spans="1:17" ht="39.75" thickBot="1" thickTop="1">
      <c r="A88" s="43" t="s">
        <v>9</v>
      </c>
      <c r="B88" s="40" t="s">
        <v>10</v>
      </c>
      <c r="C88" s="41" t="s">
        <v>1</v>
      </c>
      <c r="D88" s="41" t="s">
        <v>2</v>
      </c>
      <c r="E88" s="41" t="s">
        <v>3</v>
      </c>
      <c r="F88" s="41" t="s">
        <v>11</v>
      </c>
      <c r="G88" s="43" t="str">
        <f>NDPL!G5</f>
        <v>FINAL READING 01/05/11</v>
      </c>
      <c r="H88" s="41" t="str">
        <f>NDPL!H5</f>
        <v>INTIAL READING 01/04/11</v>
      </c>
      <c r="I88" s="41" t="s">
        <v>4</v>
      </c>
      <c r="J88" s="41" t="s">
        <v>5</v>
      </c>
      <c r="K88" s="41" t="s">
        <v>6</v>
      </c>
      <c r="L88" s="43" t="str">
        <f>NDPL!G5</f>
        <v>FINAL READING 01/05/11</v>
      </c>
      <c r="M88" s="41" t="str">
        <f>NDPL!H5</f>
        <v>INTIAL READING 01/04/11</v>
      </c>
      <c r="N88" s="41" t="s">
        <v>4</v>
      </c>
      <c r="O88" s="41" t="s">
        <v>5</v>
      </c>
      <c r="P88" s="41" t="s">
        <v>6</v>
      </c>
      <c r="Q88" s="42" t="s">
        <v>327</v>
      </c>
    </row>
    <row r="89" spans="1:16" ht="17.25" thickBot="1" thickTop="1">
      <c r="A89" s="6"/>
      <c r="B89" s="51"/>
      <c r="C89" s="4"/>
      <c r="D89" s="4"/>
      <c r="E89" s="4"/>
      <c r="F89" s="432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89"/>
      <c r="B90" s="500" t="s">
        <v>35</v>
      </c>
      <c r="C90" s="501"/>
      <c r="D90" s="103"/>
      <c r="E90" s="113"/>
      <c r="F90" s="433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2"/>
    </row>
    <row r="91" spans="1:17" ht="15.75" customHeight="1">
      <c r="A91" s="491">
        <v>1</v>
      </c>
      <c r="B91" s="492" t="s">
        <v>36</v>
      </c>
      <c r="C91" s="497">
        <v>4864889</v>
      </c>
      <c r="D91" s="48" t="s">
        <v>13</v>
      </c>
      <c r="E91" s="49" t="s">
        <v>364</v>
      </c>
      <c r="F91" s="506">
        <v>-1000</v>
      </c>
      <c r="G91" s="447">
        <v>992082</v>
      </c>
      <c r="H91" s="448">
        <v>992446</v>
      </c>
      <c r="I91" s="526">
        <f>G91-H91</f>
        <v>-364</v>
      </c>
      <c r="J91" s="526">
        <f aca="true" t="shared" si="14" ref="J91:J99">$F91*I91</f>
        <v>364000</v>
      </c>
      <c r="K91" s="526">
        <f aca="true" t="shared" si="15" ref="K91:K99">J91/1000000</f>
        <v>0.364</v>
      </c>
      <c r="L91" s="447">
        <v>998673</v>
      </c>
      <c r="M91" s="448">
        <v>998661</v>
      </c>
      <c r="N91" s="448">
        <f>L91-M91</f>
        <v>12</v>
      </c>
      <c r="O91" s="448">
        <f aca="true" t="shared" si="16" ref="O91:O99">$F91*N91</f>
        <v>-12000</v>
      </c>
      <c r="P91" s="448">
        <f aca="true" t="shared" si="17" ref="P91:P99">O91/1000000</f>
        <v>-0.012</v>
      </c>
      <c r="Q91" s="183"/>
    </row>
    <row r="92" spans="1:17" ht="15.75" customHeight="1">
      <c r="A92" s="491">
        <v>2</v>
      </c>
      <c r="B92" s="719" t="s">
        <v>37</v>
      </c>
      <c r="C92" s="720">
        <v>5128405</v>
      </c>
      <c r="D92" s="721" t="s">
        <v>13</v>
      </c>
      <c r="E92" s="49" t="s">
        <v>364</v>
      </c>
      <c r="F92" s="506">
        <v>-500</v>
      </c>
      <c r="G92" s="447">
        <v>999842</v>
      </c>
      <c r="H92" s="448">
        <v>1000000</v>
      </c>
      <c r="I92" s="353">
        <f aca="true" t="shared" si="18" ref="I92:I98">G92-H92</f>
        <v>-158</v>
      </c>
      <c r="J92" s="353">
        <f t="shared" si="14"/>
        <v>79000</v>
      </c>
      <c r="K92" s="353">
        <f t="shared" si="15"/>
        <v>0.079</v>
      </c>
      <c r="L92" s="447">
        <v>45</v>
      </c>
      <c r="M92" s="448">
        <v>0</v>
      </c>
      <c r="N92" s="448">
        <f aca="true" t="shared" si="19" ref="N92:N98">L92-M92</f>
        <v>45</v>
      </c>
      <c r="O92" s="448">
        <f t="shared" si="16"/>
        <v>-22500</v>
      </c>
      <c r="P92" s="448">
        <f t="shared" si="17"/>
        <v>-0.0225</v>
      </c>
      <c r="Q92" s="183" t="s">
        <v>391</v>
      </c>
    </row>
    <row r="93" spans="1:17" ht="15.75" customHeight="1">
      <c r="A93" s="491"/>
      <c r="B93" s="494" t="s">
        <v>114</v>
      </c>
      <c r="C93" s="497"/>
      <c r="D93" s="48"/>
      <c r="E93" s="49"/>
      <c r="F93" s="506"/>
      <c r="G93" s="532"/>
      <c r="H93" s="526"/>
      <c r="I93" s="526"/>
      <c r="J93" s="526"/>
      <c r="K93" s="526"/>
      <c r="L93" s="447"/>
      <c r="M93" s="448"/>
      <c r="N93" s="448"/>
      <c r="O93" s="448"/>
      <c r="P93" s="448"/>
      <c r="Q93" s="183"/>
    </row>
    <row r="94" spans="1:17" ht="15.75" customHeight="1">
      <c r="A94" s="491">
        <v>3</v>
      </c>
      <c r="B94" s="427" t="s">
        <v>115</v>
      </c>
      <c r="C94" s="497">
        <v>4865136</v>
      </c>
      <c r="D94" s="52" t="s">
        <v>13</v>
      </c>
      <c r="E94" s="49" t="s">
        <v>364</v>
      </c>
      <c r="F94" s="506">
        <v>-100</v>
      </c>
      <c r="G94" s="447">
        <v>6907</v>
      </c>
      <c r="H94" s="448">
        <v>6329</v>
      </c>
      <c r="I94" s="526">
        <f t="shared" si="18"/>
        <v>578</v>
      </c>
      <c r="J94" s="526">
        <f t="shared" si="14"/>
        <v>-57800</v>
      </c>
      <c r="K94" s="526">
        <f t="shared" si="15"/>
        <v>-0.0578</v>
      </c>
      <c r="L94" s="447">
        <v>58861</v>
      </c>
      <c r="M94" s="448">
        <v>56376</v>
      </c>
      <c r="N94" s="448">
        <f t="shared" si="19"/>
        <v>2485</v>
      </c>
      <c r="O94" s="448">
        <f t="shared" si="16"/>
        <v>-248500</v>
      </c>
      <c r="P94" s="451">
        <f t="shared" si="17"/>
        <v>-0.2485</v>
      </c>
      <c r="Q94" s="183"/>
    </row>
    <row r="95" spans="1:17" ht="15.75" customHeight="1">
      <c r="A95" s="491">
        <v>4</v>
      </c>
      <c r="B95" s="492" t="s">
        <v>116</v>
      </c>
      <c r="C95" s="497">
        <v>4865137</v>
      </c>
      <c r="D95" s="48" t="s">
        <v>13</v>
      </c>
      <c r="E95" s="49" t="s">
        <v>364</v>
      </c>
      <c r="F95" s="506">
        <v>-100</v>
      </c>
      <c r="G95" s="447">
        <v>11887</v>
      </c>
      <c r="H95" s="448">
        <v>11151</v>
      </c>
      <c r="I95" s="526">
        <f t="shared" si="18"/>
        <v>736</v>
      </c>
      <c r="J95" s="526">
        <f t="shared" si="14"/>
        <v>-73600</v>
      </c>
      <c r="K95" s="526">
        <f t="shared" si="15"/>
        <v>-0.0736</v>
      </c>
      <c r="L95" s="447">
        <v>117292</v>
      </c>
      <c r="M95" s="448">
        <v>114025</v>
      </c>
      <c r="N95" s="448">
        <f t="shared" si="19"/>
        <v>3267</v>
      </c>
      <c r="O95" s="448">
        <f t="shared" si="16"/>
        <v>-326700</v>
      </c>
      <c r="P95" s="448">
        <f t="shared" si="17"/>
        <v>-0.3267</v>
      </c>
      <c r="Q95" s="183"/>
    </row>
    <row r="96" spans="1:17" ht="15.75" customHeight="1">
      <c r="A96" s="491">
        <v>5</v>
      </c>
      <c r="B96" s="492" t="s">
        <v>117</v>
      </c>
      <c r="C96" s="497">
        <v>4865138</v>
      </c>
      <c r="D96" s="48" t="s">
        <v>13</v>
      </c>
      <c r="E96" s="49" t="s">
        <v>364</v>
      </c>
      <c r="F96" s="506">
        <v>-100</v>
      </c>
      <c r="G96" s="447">
        <v>995585</v>
      </c>
      <c r="H96" s="448">
        <v>995584</v>
      </c>
      <c r="I96" s="526">
        <f t="shared" si="18"/>
        <v>1</v>
      </c>
      <c r="J96" s="526">
        <f t="shared" si="14"/>
        <v>-100</v>
      </c>
      <c r="K96" s="526">
        <f t="shared" si="15"/>
        <v>-0.0001</v>
      </c>
      <c r="L96" s="447">
        <v>4311</v>
      </c>
      <c r="M96" s="448">
        <v>4311</v>
      </c>
      <c r="N96" s="448">
        <f t="shared" si="19"/>
        <v>0</v>
      </c>
      <c r="O96" s="448">
        <f t="shared" si="16"/>
        <v>0</v>
      </c>
      <c r="P96" s="448">
        <f t="shared" si="17"/>
        <v>0</v>
      </c>
      <c r="Q96" s="183"/>
    </row>
    <row r="97" spans="1:17" ht="15.75" customHeight="1">
      <c r="A97" s="491">
        <v>6</v>
      </c>
      <c r="B97" s="492" t="s">
        <v>118</v>
      </c>
      <c r="C97" s="497">
        <v>4865139</v>
      </c>
      <c r="D97" s="48" t="s">
        <v>13</v>
      </c>
      <c r="E97" s="49" t="s">
        <v>364</v>
      </c>
      <c r="F97" s="506">
        <v>-100</v>
      </c>
      <c r="G97" s="447">
        <v>15419</v>
      </c>
      <c r="H97" s="448">
        <v>13501</v>
      </c>
      <c r="I97" s="526">
        <f t="shared" si="18"/>
        <v>1918</v>
      </c>
      <c r="J97" s="526">
        <f t="shared" si="14"/>
        <v>-191800</v>
      </c>
      <c r="K97" s="526">
        <f t="shared" si="15"/>
        <v>-0.1918</v>
      </c>
      <c r="L97" s="447">
        <v>77751</v>
      </c>
      <c r="M97" s="448">
        <v>76009</v>
      </c>
      <c r="N97" s="448">
        <f t="shared" si="19"/>
        <v>1742</v>
      </c>
      <c r="O97" s="448">
        <f t="shared" si="16"/>
        <v>-174200</v>
      </c>
      <c r="P97" s="448">
        <f t="shared" si="17"/>
        <v>-0.1742</v>
      </c>
      <c r="Q97" s="183"/>
    </row>
    <row r="98" spans="1:17" ht="15.75" customHeight="1">
      <c r="A98" s="491">
        <v>7</v>
      </c>
      <c r="B98" s="492" t="s">
        <v>119</v>
      </c>
      <c r="C98" s="497">
        <v>4864948</v>
      </c>
      <c r="D98" s="48" t="s">
        <v>13</v>
      </c>
      <c r="E98" s="49" t="s">
        <v>364</v>
      </c>
      <c r="F98" s="506">
        <v>-1000</v>
      </c>
      <c r="G98" s="447">
        <v>41495</v>
      </c>
      <c r="H98" s="448">
        <v>38081</v>
      </c>
      <c r="I98" s="526">
        <f t="shared" si="18"/>
        <v>3414</v>
      </c>
      <c r="J98" s="526">
        <f t="shared" si="14"/>
        <v>-3414000</v>
      </c>
      <c r="K98" s="526">
        <f t="shared" si="15"/>
        <v>-3.414</v>
      </c>
      <c r="L98" s="447">
        <v>232</v>
      </c>
      <c r="M98" s="448">
        <v>232</v>
      </c>
      <c r="N98" s="448">
        <f t="shared" si="19"/>
        <v>0</v>
      </c>
      <c r="O98" s="448">
        <f t="shared" si="16"/>
        <v>0</v>
      </c>
      <c r="P98" s="448">
        <f t="shared" si="17"/>
        <v>0</v>
      </c>
      <c r="Q98" s="183"/>
    </row>
    <row r="99" spans="1:17" ht="15.75" customHeight="1">
      <c r="A99" s="491">
        <v>8</v>
      </c>
      <c r="B99" s="492" t="s">
        <v>395</v>
      </c>
      <c r="C99" s="497">
        <v>4864949</v>
      </c>
      <c r="D99" s="48" t="s">
        <v>13</v>
      </c>
      <c r="E99" s="49" t="s">
        <v>364</v>
      </c>
      <c r="F99" s="506"/>
      <c r="G99" s="448"/>
      <c r="H99" s="448"/>
      <c r="I99" s="526">
        <f>G99-H99</f>
        <v>0</v>
      </c>
      <c r="J99" s="526">
        <f t="shared" si="14"/>
        <v>0</v>
      </c>
      <c r="K99" s="526">
        <f t="shared" si="15"/>
        <v>0</v>
      </c>
      <c r="L99" s="447"/>
      <c r="M99" s="448"/>
      <c r="N99" s="448">
        <f>L99-M99</f>
        <v>0</v>
      </c>
      <c r="O99" s="448">
        <f t="shared" si="16"/>
        <v>0</v>
      </c>
      <c r="P99" s="448">
        <f t="shared" si="17"/>
        <v>0</v>
      </c>
      <c r="Q99" s="183"/>
    </row>
    <row r="100" spans="1:17" ht="15.75" customHeight="1">
      <c r="A100" s="491"/>
      <c r="B100" s="493" t="s">
        <v>120</v>
      </c>
      <c r="C100" s="497"/>
      <c r="D100" s="52"/>
      <c r="E100" s="52"/>
      <c r="F100" s="506"/>
      <c r="G100" s="532"/>
      <c r="H100" s="526"/>
      <c r="I100" s="526"/>
      <c r="J100" s="526"/>
      <c r="K100" s="526"/>
      <c r="L100" s="447"/>
      <c r="M100" s="448"/>
      <c r="N100" s="448"/>
      <c r="O100" s="448"/>
      <c r="P100" s="448"/>
      <c r="Q100" s="183"/>
    </row>
    <row r="101" spans="1:17" ht="15.75" customHeight="1">
      <c r="A101" s="491"/>
      <c r="B101" s="492"/>
      <c r="C101" s="497"/>
      <c r="D101" s="48"/>
      <c r="E101" s="48"/>
      <c r="F101" s="506"/>
      <c r="G101" s="532"/>
      <c r="H101" s="526"/>
      <c r="I101" s="526"/>
      <c r="J101" s="526"/>
      <c r="K101" s="526"/>
      <c r="L101" s="447"/>
      <c r="M101" s="448"/>
      <c r="N101" s="448"/>
      <c r="O101" s="448"/>
      <c r="P101" s="448"/>
      <c r="Q101" s="183"/>
    </row>
    <row r="102" spans="1:17" ht="15.75" customHeight="1">
      <c r="A102" s="491">
        <v>9</v>
      </c>
      <c r="B102" s="492" t="s">
        <v>121</v>
      </c>
      <c r="C102" s="497">
        <v>4864951</v>
      </c>
      <c r="D102" s="48" t="s">
        <v>13</v>
      </c>
      <c r="E102" s="49" t="s">
        <v>364</v>
      </c>
      <c r="F102" s="506">
        <v>-1000</v>
      </c>
      <c r="G102" s="447">
        <v>999666</v>
      </c>
      <c r="H102" s="448">
        <v>999741</v>
      </c>
      <c r="I102" s="526">
        <f>G102-H102</f>
        <v>-75</v>
      </c>
      <c r="J102" s="526">
        <f aca="true" t="shared" si="20" ref="J102:J109">$F102*I102</f>
        <v>75000</v>
      </c>
      <c r="K102" s="526">
        <f aca="true" t="shared" si="21" ref="K102:K109">J102/1000000</f>
        <v>0.075</v>
      </c>
      <c r="L102" s="447">
        <v>35473</v>
      </c>
      <c r="M102" s="448">
        <v>35621</v>
      </c>
      <c r="N102" s="448">
        <f>L102-M102</f>
        <v>-148</v>
      </c>
      <c r="O102" s="448">
        <f aca="true" t="shared" si="22" ref="O102:O109">$F102*N102</f>
        <v>148000</v>
      </c>
      <c r="P102" s="448">
        <f aca="true" t="shared" si="23" ref="P102:P109">O102/1000000</f>
        <v>0.148</v>
      </c>
      <c r="Q102" s="183"/>
    </row>
    <row r="103" spans="1:17" ht="15.75" customHeight="1">
      <c r="A103" s="491">
        <v>10</v>
      </c>
      <c r="B103" s="492" t="s">
        <v>122</v>
      </c>
      <c r="C103" s="497">
        <v>4902501</v>
      </c>
      <c r="D103" s="48" t="s">
        <v>13</v>
      </c>
      <c r="E103" s="49" t="s">
        <v>364</v>
      </c>
      <c r="F103" s="506">
        <v>-1333.33</v>
      </c>
      <c r="G103" s="447">
        <v>999589</v>
      </c>
      <c r="H103" s="448">
        <v>999651</v>
      </c>
      <c r="I103" s="353">
        <f>G103-H103</f>
        <v>-62</v>
      </c>
      <c r="J103" s="353">
        <f t="shared" si="20"/>
        <v>82666.45999999999</v>
      </c>
      <c r="K103" s="353">
        <f t="shared" si="21"/>
        <v>0.08266646</v>
      </c>
      <c r="L103" s="447">
        <v>252</v>
      </c>
      <c r="M103" s="448">
        <v>323</v>
      </c>
      <c r="N103" s="451">
        <f>L103-M103</f>
        <v>-71</v>
      </c>
      <c r="O103" s="448">
        <f t="shared" si="22"/>
        <v>94666.43</v>
      </c>
      <c r="P103" s="448">
        <f t="shared" si="23"/>
        <v>0.09466643</v>
      </c>
      <c r="Q103" s="183"/>
    </row>
    <row r="104" spans="1:17" ht="15.75" customHeight="1">
      <c r="A104" s="491"/>
      <c r="B104" s="492"/>
      <c r="C104" s="497"/>
      <c r="D104" s="48"/>
      <c r="E104" s="49"/>
      <c r="F104" s="506"/>
      <c r="G104" s="412"/>
      <c r="H104" s="411"/>
      <c r="I104" s="353"/>
      <c r="J104" s="353"/>
      <c r="K104" s="353"/>
      <c r="L104" s="418"/>
      <c r="M104" s="411"/>
      <c r="N104" s="451"/>
      <c r="O104" s="448"/>
      <c r="P104" s="448"/>
      <c r="Q104" s="183"/>
    </row>
    <row r="105" spans="1:17" ht="15.75" customHeight="1">
      <c r="A105" s="491"/>
      <c r="B105" s="494" t="s">
        <v>123</v>
      </c>
      <c r="C105" s="497"/>
      <c r="D105" s="48"/>
      <c r="E105" s="48"/>
      <c r="F105" s="506"/>
      <c r="G105" s="532"/>
      <c r="H105" s="526"/>
      <c r="I105" s="526"/>
      <c r="J105" s="526"/>
      <c r="K105" s="526"/>
      <c r="L105" s="447"/>
      <c r="M105" s="448"/>
      <c r="N105" s="448"/>
      <c r="O105" s="448"/>
      <c r="P105" s="448"/>
      <c r="Q105" s="183"/>
    </row>
    <row r="106" spans="1:17" ht="15.75" customHeight="1">
      <c r="A106" s="491">
        <v>11</v>
      </c>
      <c r="B106" s="427" t="s">
        <v>48</v>
      </c>
      <c r="C106" s="497">
        <v>4864843</v>
      </c>
      <c r="D106" s="52" t="s">
        <v>13</v>
      </c>
      <c r="E106" s="49" t="s">
        <v>364</v>
      </c>
      <c r="F106" s="506">
        <v>-1000</v>
      </c>
      <c r="G106" s="447">
        <v>590</v>
      </c>
      <c r="H106" s="448">
        <v>529</v>
      </c>
      <c r="I106" s="526">
        <f>G106-H106</f>
        <v>61</v>
      </c>
      <c r="J106" s="526">
        <f t="shared" si="20"/>
        <v>-61000</v>
      </c>
      <c r="K106" s="526">
        <f t="shared" si="21"/>
        <v>-0.061</v>
      </c>
      <c r="L106" s="447">
        <v>14367</v>
      </c>
      <c r="M106" s="448">
        <v>14199</v>
      </c>
      <c r="N106" s="448">
        <f>L106-M106</f>
        <v>168</v>
      </c>
      <c r="O106" s="448">
        <f t="shared" si="22"/>
        <v>-168000</v>
      </c>
      <c r="P106" s="448">
        <f t="shared" si="23"/>
        <v>-0.168</v>
      </c>
      <c r="Q106" s="183"/>
    </row>
    <row r="107" spans="1:17" ht="15.75" customHeight="1">
      <c r="A107" s="491">
        <v>12</v>
      </c>
      <c r="B107" s="492" t="s">
        <v>49</v>
      </c>
      <c r="C107" s="497">
        <v>4864844</v>
      </c>
      <c r="D107" s="48" t="s">
        <v>13</v>
      </c>
      <c r="E107" s="49" t="s">
        <v>364</v>
      </c>
      <c r="F107" s="506">
        <v>-1000</v>
      </c>
      <c r="G107" s="447">
        <v>998912</v>
      </c>
      <c r="H107" s="448">
        <v>998887</v>
      </c>
      <c r="I107" s="526">
        <f>G107-H107</f>
        <v>25</v>
      </c>
      <c r="J107" s="526">
        <f t="shared" si="20"/>
        <v>-25000</v>
      </c>
      <c r="K107" s="526">
        <f t="shared" si="21"/>
        <v>-0.025</v>
      </c>
      <c r="L107" s="447">
        <v>3522</v>
      </c>
      <c r="M107" s="448">
        <v>3516</v>
      </c>
      <c r="N107" s="448">
        <f>L107-M107</f>
        <v>6</v>
      </c>
      <c r="O107" s="448">
        <f t="shared" si="22"/>
        <v>-6000</v>
      </c>
      <c r="P107" s="448">
        <f t="shared" si="23"/>
        <v>-0.006</v>
      </c>
      <c r="Q107" s="183"/>
    </row>
    <row r="108" spans="1:17" ht="15.75" customHeight="1">
      <c r="A108" s="491"/>
      <c r="B108" s="494" t="s">
        <v>50</v>
      </c>
      <c r="C108" s="497"/>
      <c r="D108" s="48"/>
      <c r="E108" s="48"/>
      <c r="F108" s="506"/>
      <c r="G108" s="532"/>
      <c r="H108" s="526"/>
      <c r="I108" s="526"/>
      <c r="J108" s="526"/>
      <c r="K108" s="526"/>
      <c r="L108" s="447"/>
      <c r="M108" s="448"/>
      <c r="N108" s="448"/>
      <c r="O108" s="448"/>
      <c r="P108" s="448"/>
      <c r="Q108" s="183"/>
    </row>
    <row r="109" spans="1:17" ht="15.75" customHeight="1">
      <c r="A109" s="491">
        <v>13</v>
      </c>
      <c r="B109" s="492" t="s">
        <v>87</v>
      </c>
      <c r="C109" s="497">
        <v>4865169</v>
      </c>
      <c r="D109" s="48" t="s">
        <v>13</v>
      </c>
      <c r="E109" s="49" t="s">
        <v>364</v>
      </c>
      <c r="F109" s="506">
        <v>-1000</v>
      </c>
      <c r="G109" s="447">
        <v>678</v>
      </c>
      <c r="H109" s="448">
        <v>607</v>
      </c>
      <c r="I109" s="526">
        <f>G109-H109</f>
        <v>71</v>
      </c>
      <c r="J109" s="526">
        <f t="shared" si="20"/>
        <v>-71000</v>
      </c>
      <c r="K109" s="526">
        <f t="shared" si="21"/>
        <v>-0.071</v>
      </c>
      <c r="L109" s="447">
        <v>51379</v>
      </c>
      <c r="M109" s="448">
        <v>51056</v>
      </c>
      <c r="N109" s="448">
        <f>L109-M109</f>
        <v>323</v>
      </c>
      <c r="O109" s="448">
        <f t="shared" si="22"/>
        <v>-323000</v>
      </c>
      <c r="P109" s="448">
        <f t="shared" si="23"/>
        <v>-0.323</v>
      </c>
      <c r="Q109" s="183"/>
    </row>
    <row r="110" spans="1:17" ht="15.75" customHeight="1">
      <c r="A110" s="491"/>
      <c r="B110" s="493" t="s">
        <v>54</v>
      </c>
      <c r="C110" s="472"/>
      <c r="D110" s="52"/>
      <c r="E110" s="52"/>
      <c r="F110" s="506"/>
      <c r="G110" s="532"/>
      <c r="H110" s="533"/>
      <c r="I110" s="533"/>
      <c r="J110" s="533"/>
      <c r="K110" s="526"/>
      <c r="L110" s="450"/>
      <c r="M110" s="529"/>
      <c r="N110" s="529"/>
      <c r="O110" s="529"/>
      <c r="P110" s="448"/>
      <c r="Q110" s="230"/>
    </row>
    <row r="111" spans="1:17" ht="15.75" customHeight="1">
      <c r="A111" s="491"/>
      <c r="B111" s="493" t="s">
        <v>55</v>
      </c>
      <c r="C111" s="472"/>
      <c r="D111" s="52"/>
      <c r="E111" s="52"/>
      <c r="F111" s="506"/>
      <c r="G111" s="532"/>
      <c r="H111" s="533"/>
      <c r="I111" s="533"/>
      <c r="J111" s="533"/>
      <c r="K111" s="526"/>
      <c r="L111" s="450"/>
      <c r="M111" s="529"/>
      <c r="N111" s="529"/>
      <c r="O111" s="529"/>
      <c r="P111" s="448"/>
      <c r="Q111" s="230"/>
    </row>
    <row r="112" spans="1:17" ht="15.75" customHeight="1">
      <c r="A112" s="499"/>
      <c r="B112" s="502" t="s">
        <v>68</v>
      </c>
      <c r="C112" s="497"/>
      <c r="D112" s="52"/>
      <c r="E112" s="52"/>
      <c r="F112" s="506"/>
      <c r="G112" s="532"/>
      <c r="H112" s="526"/>
      <c r="I112" s="526"/>
      <c r="J112" s="526"/>
      <c r="K112" s="526"/>
      <c r="L112" s="450"/>
      <c r="M112" s="448"/>
      <c r="N112" s="448"/>
      <c r="O112" s="448"/>
      <c r="P112" s="448"/>
      <c r="Q112" s="230"/>
    </row>
    <row r="113" spans="1:17" ht="15.75" customHeight="1">
      <c r="A113" s="499">
        <v>14</v>
      </c>
      <c r="B113" s="503" t="s">
        <v>69</v>
      </c>
      <c r="C113" s="497">
        <v>4902529</v>
      </c>
      <c r="D113" s="48" t="s">
        <v>13</v>
      </c>
      <c r="E113" s="49" t="s">
        <v>364</v>
      </c>
      <c r="F113" s="506">
        <v>-500</v>
      </c>
      <c r="G113" s="447">
        <v>3438</v>
      </c>
      <c r="H113" s="448">
        <v>3437</v>
      </c>
      <c r="I113" s="526">
        <f>G113-H113</f>
        <v>1</v>
      </c>
      <c r="J113" s="526">
        <f>$F113*I113</f>
        <v>-500</v>
      </c>
      <c r="K113" s="526">
        <f>J113/1000000</f>
        <v>-0.0005</v>
      </c>
      <c r="L113" s="447">
        <v>26790</v>
      </c>
      <c r="M113" s="448">
        <v>26459</v>
      </c>
      <c r="N113" s="448">
        <f>L113-M113</f>
        <v>331</v>
      </c>
      <c r="O113" s="448">
        <f>$F113*N113</f>
        <v>-165500</v>
      </c>
      <c r="P113" s="448">
        <f>O113/1000000</f>
        <v>-0.1655</v>
      </c>
      <c r="Q113" s="183"/>
    </row>
    <row r="114" spans="1:17" ht="15.75" customHeight="1">
      <c r="A114" s="499">
        <v>15</v>
      </c>
      <c r="B114" s="503" t="s">
        <v>70</v>
      </c>
      <c r="C114" s="497">
        <v>4902530</v>
      </c>
      <c r="D114" s="48" t="s">
        <v>13</v>
      </c>
      <c r="E114" s="49" t="s">
        <v>364</v>
      </c>
      <c r="F114" s="506">
        <v>-500</v>
      </c>
      <c r="G114" s="447">
        <v>3185</v>
      </c>
      <c r="H114" s="448">
        <v>3183</v>
      </c>
      <c r="I114" s="526">
        <f aca="true" t="shared" si="24" ref="I114:I126">G114-H114</f>
        <v>2</v>
      </c>
      <c r="J114" s="526">
        <f aca="true" t="shared" si="25" ref="J114:J130">$F114*I114</f>
        <v>-1000</v>
      </c>
      <c r="K114" s="526">
        <f aca="true" t="shared" si="26" ref="K114:K130">J114/1000000</f>
        <v>-0.001</v>
      </c>
      <c r="L114" s="447">
        <v>18294</v>
      </c>
      <c r="M114" s="448">
        <v>18011</v>
      </c>
      <c r="N114" s="448">
        <f aca="true" t="shared" si="27" ref="N114:N126">L114-M114</f>
        <v>283</v>
      </c>
      <c r="O114" s="448">
        <f aca="true" t="shared" si="28" ref="O114:O130">$F114*N114</f>
        <v>-141500</v>
      </c>
      <c r="P114" s="448">
        <f aca="true" t="shared" si="29" ref="P114:P130">O114/1000000</f>
        <v>-0.1415</v>
      </c>
      <c r="Q114" s="183"/>
    </row>
    <row r="115" spans="1:17" ht="15.75" customHeight="1">
      <c r="A115" s="499">
        <v>16</v>
      </c>
      <c r="B115" s="503" t="s">
        <v>71</v>
      </c>
      <c r="C115" s="497">
        <v>4902531</v>
      </c>
      <c r="D115" s="48" t="s">
        <v>13</v>
      </c>
      <c r="E115" s="49" t="s">
        <v>364</v>
      </c>
      <c r="F115" s="506">
        <v>-500</v>
      </c>
      <c r="G115" s="447">
        <v>3231</v>
      </c>
      <c r="H115" s="448">
        <v>3225</v>
      </c>
      <c r="I115" s="526">
        <f t="shared" si="24"/>
        <v>6</v>
      </c>
      <c r="J115" s="526">
        <f t="shared" si="25"/>
        <v>-3000</v>
      </c>
      <c r="K115" s="526">
        <f t="shared" si="26"/>
        <v>-0.003</v>
      </c>
      <c r="L115" s="447">
        <v>12304</v>
      </c>
      <c r="M115" s="448">
        <v>12176</v>
      </c>
      <c r="N115" s="448">
        <f t="shared" si="27"/>
        <v>128</v>
      </c>
      <c r="O115" s="448">
        <f t="shared" si="28"/>
        <v>-64000</v>
      </c>
      <c r="P115" s="448">
        <f t="shared" si="29"/>
        <v>-0.064</v>
      </c>
      <c r="Q115" s="183"/>
    </row>
    <row r="116" spans="1:17" ht="15.75" customHeight="1">
      <c r="A116" s="499">
        <v>17</v>
      </c>
      <c r="B116" s="503" t="s">
        <v>72</v>
      </c>
      <c r="C116" s="497">
        <v>4902532</v>
      </c>
      <c r="D116" s="48" t="s">
        <v>13</v>
      </c>
      <c r="E116" s="49" t="s">
        <v>364</v>
      </c>
      <c r="F116" s="506">
        <v>-500</v>
      </c>
      <c r="G116" s="447">
        <v>3181</v>
      </c>
      <c r="H116" s="448">
        <v>3179</v>
      </c>
      <c r="I116" s="526">
        <f t="shared" si="24"/>
        <v>2</v>
      </c>
      <c r="J116" s="526">
        <f t="shared" si="25"/>
        <v>-1000</v>
      </c>
      <c r="K116" s="526">
        <f t="shared" si="26"/>
        <v>-0.001</v>
      </c>
      <c r="L116" s="447">
        <v>14055</v>
      </c>
      <c r="M116" s="448">
        <v>13881</v>
      </c>
      <c r="N116" s="448">
        <f t="shared" si="27"/>
        <v>174</v>
      </c>
      <c r="O116" s="448">
        <f t="shared" si="28"/>
        <v>-87000</v>
      </c>
      <c r="P116" s="448">
        <f t="shared" si="29"/>
        <v>-0.087</v>
      </c>
      <c r="Q116" s="183"/>
    </row>
    <row r="117" spans="1:17" ht="15.75" customHeight="1">
      <c r="A117" s="499"/>
      <c r="B117" s="502" t="s">
        <v>35</v>
      </c>
      <c r="C117" s="497"/>
      <c r="D117" s="52"/>
      <c r="E117" s="52"/>
      <c r="F117" s="506"/>
      <c r="G117" s="532"/>
      <c r="H117" s="526"/>
      <c r="I117" s="526"/>
      <c r="J117" s="526"/>
      <c r="K117" s="526"/>
      <c r="L117" s="447"/>
      <c r="M117" s="448"/>
      <c r="N117" s="448"/>
      <c r="O117" s="448"/>
      <c r="P117" s="448"/>
      <c r="Q117" s="183"/>
    </row>
    <row r="118" spans="1:17" ht="15.75" customHeight="1">
      <c r="A118" s="499">
        <v>18</v>
      </c>
      <c r="B118" s="504" t="s">
        <v>73</v>
      </c>
      <c r="C118" s="505">
        <v>4864807</v>
      </c>
      <c r="D118" s="48" t="s">
        <v>13</v>
      </c>
      <c r="E118" s="49" t="s">
        <v>364</v>
      </c>
      <c r="F118" s="506">
        <v>-100</v>
      </c>
      <c r="G118" s="447">
        <v>87069</v>
      </c>
      <c r="H118" s="448">
        <v>85941</v>
      </c>
      <c r="I118" s="526">
        <f t="shared" si="24"/>
        <v>1128</v>
      </c>
      <c r="J118" s="526">
        <f t="shared" si="25"/>
        <v>-112800</v>
      </c>
      <c r="K118" s="526">
        <f t="shared" si="26"/>
        <v>-0.1128</v>
      </c>
      <c r="L118" s="447">
        <v>25897</v>
      </c>
      <c r="M118" s="448">
        <v>25947</v>
      </c>
      <c r="N118" s="448">
        <f t="shared" si="27"/>
        <v>-50</v>
      </c>
      <c r="O118" s="448">
        <f t="shared" si="28"/>
        <v>5000</v>
      </c>
      <c r="P118" s="448">
        <f t="shared" si="29"/>
        <v>0.005</v>
      </c>
      <c r="Q118" s="183"/>
    </row>
    <row r="119" spans="1:17" ht="15.75" customHeight="1">
      <c r="A119" s="499">
        <v>19</v>
      </c>
      <c r="B119" s="504" t="s">
        <v>148</v>
      </c>
      <c r="C119" s="505">
        <v>4865086</v>
      </c>
      <c r="D119" s="48" t="s">
        <v>13</v>
      </c>
      <c r="E119" s="49" t="s">
        <v>364</v>
      </c>
      <c r="F119" s="506">
        <v>-100</v>
      </c>
      <c r="G119" s="447">
        <v>8254</v>
      </c>
      <c r="H119" s="448">
        <v>8118</v>
      </c>
      <c r="I119" s="526">
        <f t="shared" si="24"/>
        <v>136</v>
      </c>
      <c r="J119" s="526">
        <f t="shared" si="25"/>
        <v>-13600</v>
      </c>
      <c r="K119" s="526">
        <f t="shared" si="26"/>
        <v>-0.0136</v>
      </c>
      <c r="L119" s="447">
        <v>29690</v>
      </c>
      <c r="M119" s="448">
        <v>28896</v>
      </c>
      <c r="N119" s="448">
        <f t="shared" si="27"/>
        <v>794</v>
      </c>
      <c r="O119" s="448">
        <f t="shared" si="28"/>
        <v>-79400</v>
      </c>
      <c r="P119" s="448">
        <f t="shared" si="29"/>
        <v>-0.0794</v>
      </c>
      <c r="Q119" s="183"/>
    </row>
    <row r="120" spans="1:17" ht="15.75" customHeight="1">
      <c r="A120" s="491"/>
      <c r="B120" s="494" t="s">
        <v>74</v>
      </c>
      <c r="C120" s="497"/>
      <c r="D120" s="48"/>
      <c r="E120" s="48"/>
      <c r="F120" s="506"/>
      <c r="G120" s="532"/>
      <c r="H120" s="526"/>
      <c r="I120" s="526"/>
      <c r="J120" s="526"/>
      <c r="K120" s="526"/>
      <c r="L120" s="447"/>
      <c r="M120" s="448"/>
      <c r="N120" s="448"/>
      <c r="O120" s="448"/>
      <c r="P120" s="448"/>
      <c r="Q120" s="183"/>
    </row>
    <row r="121" spans="1:17" ht="15.75" customHeight="1">
      <c r="A121" s="491">
        <v>20</v>
      </c>
      <c r="B121" s="492" t="s">
        <v>67</v>
      </c>
      <c r="C121" s="497">
        <v>4902535</v>
      </c>
      <c r="D121" s="48" t="s">
        <v>13</v>
      </c>
      <c r="E121" s="49" t="s">
        <v>364</v>
      </c>
      <c r="F121" s="506">
        <v>-100</v>
      </c>
      <c r="G121" s="447">
        <v>999548</v>
      </c>
      <c r="H121" s="448">
        <v>999533</v>
      </c>
      <c r="I121" s="526">
        <f t="shared" si="24"/>
        <v>15</v>
      </c>
      <c r="J121" s="526">
        <f t="shared" si="25"/>
        <v>-1500</v>
      </c>
      <c r="K121" s="526">
        <f t="shared" si="26"/>
        <v>-0.0015</v>
      </c>
      <c r="L121" s="447">
        <v>4757</v>
      </c>
      <c r="M121" s="448">
        <v>4740</v>
      </c>
      <c r="N121" s="448">
        <f t="shared" si="27"/>
        <v>17</v>
      </c>
      <c r="O121" s="448">
        <f t="shared" si="28"/>
        <v>-1700</v>
      </c>
      <c r="P121" s="448">
        <f t="shared" si="29"/>
        <v>-0.0017</v>
      </c>
      <c r="Q121" s="183"/>
    </row>
    <row r="122" spans="1:17" ht="15.75" customHeight="1">
      <c r="A122" s="491">
        <v>21</v>
      </c>
      <c r="B122" s="492" t="s">
        <v>75</v>
      </c>
      <c r="C122" s="497">
        <v>4902536</v>
      </c>
      <c r="D122" s="48" t="s">
        <v>13</v>
      </c>
      <c r="E122" s="49" t="s">
        <v>364</v>
      </c>
      <c r="F122" s="506">
        <v>-100</v>
      </c>
      <c r="G122" s="447">
        <v>2235</v>
      </c>
      <c r="H122" s="448">
        <v>2046</v>
      </c>
      <c r="I122" s="526">
        <f t="shared" si="24"/>
        <v>189</v>
      </c>
      <c r="J122" s="526">
        <f t="shared" si="25"/>
        <v>-18900</v>
      </c>
      <c r="K122" s="526">
        <f t="shared" si="26"/>
        <v>-0.0189</v>
      </c>
      <c r="L122" s="447">
        <v>11726</v>
      </c>
      <c r="M122" s="448">
        <v>11593</v>
      </c>
      <c r="N122" s="448">
        <f t="shared" si="27"/>
        <v>133</v>
      </c>
      <c r="O122" s="448">
        <f t="shared" si="28"/>
        <v>-13300</v>
      </c>
      <c r="P122" s="448">
        <f t="shared" si="29"/>
        <v>-0.0133</v>
      </c>
      <c r="Q122" s="183"/>
    </row>
    <row r="123" spans="1:17" ht="15.75" customHeight="1">
      <c r="A123" s="491">
        <v>22</v>
      </c>
      <c r="B123" s="492" t="s">
        <v>88</v>
      </c>
      <c r="C123" s="497">
        <v>4902537</v>
      </c>
      <c r="D123" s="48" t="s">
        <v>13</v>
      </c>
      <c r="E123" s="49" t="s">
        <v>364</v>
      </c>
      <c r="F123" s="506">
        <v>-100</v>
      </c>
      <c r="G123" s="447">
        <v>5109</v>
      </c>
      <c r="H123" s="448">
        <v>4694</v>
      </c>
      <c r="I123" s="526">
        <f t="shared" si="24"/>
        <v>415</v>
      </c>
      <c r="J123" s="526">
        <f t="shared" si="25"/>
        <v>-41500</v>
      </c>
      <c r="K123" s="526">
        <f t="shared" si="26"/>
        <v>-0.0415</v>
      </c>
      <c r="L123" s="447">
        <v>44619</v>
      </c>
      <c r="M123" s="448">
        <v>44307</v>
      </c>
      <c r="N123" s="448">
        <f t="shared" si="27"/>
        <v>312</v>
      </c>
      <c r="O123" s="448">
        <f t="shared" si="28"/>
        <v>-31200</v>
      </c>
      <c r="P123" s="448">
        <f t="shared" si="29"/>
        <v>-0.0312</v>
      </c>
      <c r="Q123" s="183"/>
    </row>
    <row r="124" spans="1:17" ht="15.75" customHeight="1">
      <c r="A124" s="491">
        <v>23</v>
      </c>
      <c r="B124" s="492" t="s">
        <v>76</v>
      </c>
      <c r="C124" s="497">
        <v>4902538</v>
      </c>
      <c r="D124" s="48" t="s">
        <v>13</v>
      </c>
      <c r="E124" s="49" t="s">
        <v>364</v>
      </c>
      <c r="F124" s="506">
        <v>-100</v>
      </c>
      <c r="G124" s="447">
        <v>8211</v>
      </c>
      <c r="H124" s="448">
        <v>8211</v>
      </c>
      <c r="I124" s="526">
        <f t="shared" si="24"/>
        <v>0</v>
      </c>
      <c r="J124" s="526">
        <f t="shared" si="25"/>
        <v>0</v>
      </c>
      <c r="K124" s="526">
        <f t="shared" si="26"/>
        <v>0</v>
      </c>
      <c r="L124" s="447">
        <v>19022</v>
      </c>
      <c r="M124" s="448">
        <v>19022</v>
      </c>
      <c r="N124" s="448">
        <f t="shared" si="27"/>
        <v>0</v>
      </c>
      <c r="O124" s="448">
        <f t="shared" si="28"/>
        <v>0</v>
      </c>
      <c r="P124" s="448">
        <f t="shared" si="29"/>
        <v>0</v>
      </c>
      <c r="Q124" s="183"/>
    </row>
    <row r="125" spans="1:17" ht="15.75" customHeight="1">
      <c r="A125" s="491">
        <v>24</v>
      </c>
      <c r="B125" s="492" t="s">
        <v>77</v>
      </c>
      <c r="C125" s="497">
        <v>4902539</v>
      </c>
      <c r="D125" s="48" t="s">
        <v>13</v>
      </c>
      <c r="E125" s="49" t="s">
        <v>364</v>
      </c>
      <c r="F125" s="506">
        <v>-100</v>
      </c>
      <c r="G125" s="447">
        <v>999726</v>
      </c>
      <c r="H125" s="448">
        <v>999751</v>
      </c>
      <c r="I125" s="526">
        <f t="shared" si="24"/>
        <v>-25</v>
      </c>
      <c r="J125" s="526">
        <f t="shared" si="25"/>
        <v>2500</v>
      </c>
      <c r="K125" s="526">
        <f t="shared" si="26"/>
        <v>0.0025</v>
      </c>
      <c r="L125" s="447">
        <v>280</v>
      </c>
      <c r="M125" s="448">
        <v>282</v>
      </c>
      <c r="N125" s="448">
        <f t="shared" si="27"/>
        <v>-2</v>
      </c>
      <c r="O125" s="448">
        <f t="shared" si="28"/>
        <v>200</v>
      </c>
      <c r="P125" s="448">
        <f t="shared" si="29"/>
        <v>0.0002</v>
      </c>
      <c r="Q125" s="183"/>
    </row>
    <row r="126" spans="1:17" ht="15.75" customHeight="1">
      <c r="A126" s="491">
        <v>25</v>
      </c>
      <c r="B126" s="492" t="s">
        <v>63</v>
      </c>
      <c r="C126" s="497">
        <v>4902540</v>
      </c>
      <c r="D126" s="48" t="s">
        <v>13</v>
      </c>
      <c r="E126" s="49" t="s">
        <v>364</v>
      </c>
      <c r="F126" s="506">
        <v>-100</v>
      </c>
      <c r="G126" s="447">
        <v>15</v>
      </c>
      <c r="H126" s="448">
        <v>15</v>
      </c>
      <c r="I126" s="526">
        <f t="shared" si="24"/>
        <v>0</v>
      </c>
      <c r="J126" s="526">
        <f t="shared" si="25"/>
        <v>0</v>
      </c>
      <c r="K126" s="526">
        <f t="shared" si="26"/>
        <v>0</v>
      </c>
      <c r="L126" s="447">
        <v>13398</v>
      </c>
      <c r="M126" s="448">
        <v>13398</v>
      </c>
      <c r="N126" s="448">
        <f t="shared" si="27"/>
        <v>0</v>
      </c>
      <c r="O126" s="448">
        <f t="shared" si="28"/>
        <v>0</v>
      </c>
      <c r="P126" s="448">
        <f t="shared" si="29"/>
        <v>0</v>
      </c>
      <c r="Q126" s="183"/>
    </row>
    <row r="127" spans="1:17" ht="15.75" customHeight="1">
      <c r="A127" s="491"/>
      <c r="B127" s="494" t="s">
        <v>78</v>
      </c>
      <c r="C127" s="497"/>
      <c r="D127" s="48"/>
      <c r="E127" s="48"/>
      <c r="F127" s="506"/>
      <c r="G127" s="532"/>
      <c r="H127" s="526"/>
      <c r="I127" s="526"/>
      <c r="J127" s="526"/>
      <c r="K127" s="526"/>
      <c r="L127" s="447"/>
      <c r="M127" s="448"/>
      <c r="N127" s="448"/>
      <c r="O127" s="448"/>
      <c r="P127" s="448"/>
      <c r="Q127" s="183"/>
    </row>
    <row r="128" spans="1:17" ht="15.75" customHeight="1">
      <c r="A128" s="491">
        <v>26</v>
      </c>
      <c r="B128" s="492" t="s">
        <v>79</v>
      </c>
      <c r="C128" s="497">
        <v>4902541</v>
      </c>
      <c r="D128" s="48" t="s">
        <v>13</v>
      </c>
      <c r="E128" s="49" t="s">
        <v>364</v>
      </c>
      <c r="F128" s="506">
        <v>-100</v>
      </c>
      <c r="G128" s="447">
        <v>975</v>
      </c>
      <c r="H128" s="448">
        <v>963</v>
      </c>
      <c r="I128" s="526">
        <f>G128-H128</f>
        <v>12</v>
      </c>
      <c r="J128" s="526">
        <f t="shared" si="25"/>
        <v>-1200</v>
      </c>
      <c r="K128" s="526">
        <f t="shared" si="26"/>
        <v>-0.0012</v>
      </c>
      <c r="L128" s="447">
        <v>55928</v>
      </c>
      <c r="M128" s="448">
        <v>55073</v>
      </c>
      <c r="N128" s="448">
        <f>L128-M128</f>
        <v>855</v>
      </c>
      <c r="O128" s="448">
        <f t="shared" si="28"/>
        <v>-85500</v>
      </c>
      <c r="P128" s="448">
        <f t="shared" si="29"/>
        <v>-0.0855</v>
      </c>
      <c r="Q128" s="183"/>
    </row>
    <row r="129" spans="1:17" ht="15.75" customHeight="1">
      <c r="A129" s="491">
        <v>27</v>
      </c>
      <c r="B129" s="492" t="s">
        <v>80</v>
      </c>
      <c r="C129" s="497">
        <v>4902542</v>
      </c>
      <c r="D129" s="48" t="s">
        <v>13</v>
      </c>
      <c r="E129" s="49" t="s">
        <v>364</v>
      </c>
      <c r="F129" s="506">
        <v>-100</v>
      </c>
      <c r="G129" s="447">
        <v>785</v>
      </c>
      <c r="H129" s="448">
        <v>673</v>
      </c>
      <c r="I129" s="526">
        <f>G129-H129</f>
        <v>112</v>
      </c>
      <c r="J129" s="526">
        <f t="shared" si="25"/>
        <v>-11200</v>
      </c>
      <c r="K129" s="526">
        <f t="shared" si="26"/>
        <v>-0.0112</v>
      </c>
      <c r="L129" s="447">
        <v>50099</v>
      </c>
      <c r="M129" s="448">
        <v>49801</v>
      </c>
      <c r="N129" s="448">
        <f>L129-M129</f>
        <v>298</v>
      </c>
      <c r="O129" s="448">
        <f t="shared" si="28"/>
        <v>-29800</v>
      </c>
      <c r="P129" s="448">
        <f t="shared" si="29"/>
        <v>-0.0298</v>
      </c>
      <c r="Q129" s="183"/>
    </row>
    <row r="130" spans="1:17" ht="15.75" customHeight="1">
      <c r="A130" s="491">
        <v>28</v>
      </c>
      <c r="B130" s="492" t="s">
        <v>81</v>
      </c>
      <c r="C130" s="497">
        <v>4902543</v>
      </c>
      <c r="D130" s="48" t="s">
        <v>13</v>
      </c>
      <c r="E130" s="49" t="s">
        <v>364</v>
      </c>
      <c r="F130" s="506">
        <v>-100</v>
      </c>
      <c r="G130" s="447">
        <v>1084</v>
      </c>
      <c r="H130" s="448">
        <v>898</v>
      </c>
      <c r="I130" s="526">
        <f>G130-H130</f>
        <v>186</v>
      </c>
      <c r="J130" s="526">
        <f t="shared" si="25"/>
        <v>-18600</v>
      </c>
      <c r="K130" s="526">
        <f t="shared" si="26"/>
        <v>-0.0186</v>
      </c>
      <c r="L130" s="447">
        <v>72175</v>
      </c>
      <c r="M130" s="448">
        <v>71613</v>
      </c>
      <c r="N130" s="448">
        <f>L130-M130</f>
        <v>562</v>
      </c>
      <c r="O130" s="448">
        <f t="shared" si="28"/>
        <v>-56200</v>
      </c>
      <c r="P130" s="448">
        <f t="shared" si="29"/>
        <v>-0.0562</v>
      </c>
      <c r="Q130" s="183"/>
    </row>
    <row r="131" spans="1:17" ht="15.75" customHeight="1" thickBot="1">
      <c r="A131" s="495"/>
      <c r="B131" s="496"/>
      <c r="C131" s="498"/>
      <c r="D131" s="112"/>
      <c r="E131" s="55"/>
      <c r="F131" s="434"/>
      <c r="G131" s="38"/>
      <c r="H131" s="32"/>
      <c r="I131" s="33"/>
      <c r="J131" s="33"/>
      <c r="K131" s="34"/>
      <c r="L131" s="481"/>
      <c r="M131" s="33"/>
      <c r="N131" s="33"/>
      <c r="O131" s="33"/>
      <c r="P131" s="34"/>
      <c r="Q131" s="184"/>
    </row>
    <row r="132" ht="13.5" thickTop="1"/>
    <row r="133" spans="4:16" ht="16.5">
      <c r="D133" s="24"/>
      <c r="K133" s="624">
        <f>SUM(K91:K131)</f>
        <v>-3.5159335400000002</v>
      </c>
      <c r="L133" s="62"/>
      <c r="M133" s="62"/>
      <c r="N133" s="62"/>
      <c r="O133" s="62"/>
      <c r="P133" s="534">
        <f>SUM(P91:P131)</f>
        <v>-1.78813357</v>
      </c>
    </row>
    <row r="134" spans="11:16" ht="14.25">
      <c r="K134" s="62"/>
      <c r="L134" s="62"/>
      <c r="M134" s="62"/>
      <c r="N134" s="62"/>
      <c r="O134" s="62"/>
      <c r="P134" s="62"/>
    </row>
    <row r="135" spans="11:16" ht="14.25">
      <c r="K135" s="62"/>
      <c r="L135" s="62"/>
      <c r="M135" s="62"/>
      <c r="N135" s="62"/>
      <c r="O135" s="62"/>
      <c r="P135" s="62"/>
    </row>
    <row r="136" spans="17:18" ht="12.75">
      <c r="Q136" s="553" t="str">
        <f>NDPL!Q1</f>
        <v>APRIL-2011</v>
      </c>
      <c r="R136" s="311"/>
    </row>
    <row r="137" ht="13.5" thickBot="1"/>
    <row r="138" spans="1:17" ht="44.25" customHeight="1">
      <c r="A138" s="437"/>
      <c r="B138" s="435" t="s">
        <v>153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9"/>
    </row>
    <row r="139" spans="1:17" ht="19.5" customHeight="1">
      <c r="A139" s="279"/>
      <c r="B139" s="359" t="s">
        <v>154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60"/>
    </row>
    <row r="140" spans="1:17" ht="19.5" customHeight="1">
      <c r="A140" s="279"/>
      <c r="B140" s="354" t="s">
        <v>266</v>
      </c>
      <c r="C140" s="21"/>
      <c r="D140" s="21"/>
      <c r="E140" s="21"/>
      <c r="F140" s="21"/>
      <c r="G140" s="21"/>
      <c r="H140" s="21"/>
      <c r="I140" s="21"/>
      <c r="J140" s="21"/>
      <c r="K140" s="248">
        <f>K53</f>
        <v>0.7752000000000001</v>
      </c>
      <c r="L140" s="248"/>
      <c r="M140" s="248"/>
      <c r="N140" s="248"/>
      <c r="O140" s="248"/>
      <c r="P140" s="248">
        <f>P53</f>
        <v>-4.410499999999999</v>
      </c>
      <c r="Q140" s="60"/>
    </row>
    <row r="141" spans="1:17" ht="19.5" customHeight="1">
      <c r="A141" s="279"/>
      <c r="B141" s="354" t="s">
        <v>267</v>
      </c>
      <c r="C141" s="21"/>
      <c r="D141" s="21"/>
      <c r="E141" s="21"/>
      <c r="F141" s="21"/>
      <c r="G141" s="21"/>
      <c r="H141" s="21"/>
      <c r="I141" s="21"/>
      <c r="J141" s="21"/>
      <c r="K141" s="625">
        <f>K133</f>
        <v>-3.5159335400000002</v>
      </c>
      <c r="L141" s="248"/>
      <c r="M141" s="248"/>
      <c r="N141" s="248"/>
      <c r="O141" s="248"/>
      <c r="P141" s="248">
        <f>P133</f>
        <v>-1.78813357</v>
      </c>
      <c r="Q141" s="60"/>
    </row>
    <row r="142" spans="1:17" ht="19.5" customHeight="1">
      <c r="A142" s="279"/>
      <c r="B142" s="354" t="s">
        <v>155</v>
      </c>
      <c r="C142" s="21"/>
      <c r="D142" s="21"/>
      <c r="E142" s="21"/>
      <c r="F142" s="21"/>
      <c r="G142" s="21"/>
      <c r="H142" s="21"/>
      <c r="I142" s="21"/>
      <c r="J142" s="21"/>
      <c r="K142" s="625">
        <f>'ROHTAK ROAD'!K45</f>
        <v>-0.1407</v>
      </c>
      <c r="L142" s="248"/>
      <c r="M142" s="248"/>
      <c r="N142" s="248"/>
      <c r="O142" s="248"/>
      <c r="P142" s="625">
        <f>'ROHTAK ROAD'!P45</f>
        <v>-0.00039999999999999986</v>
      </c>
      <c r="Q142" s="60"/>
    </row>
    <row r="143" spans="1:17" ht="19.5" customHeight="1">
      <c r="A143" s="279"/>
      <c r="B143" s="354" t="s">
        <v>156</v>
      </c>
      <c r="C143" s="21"/>
      <c r="D143" s="21"/>
      <c r="E143" s="21"/>
      <c r="F143" s="21"/>
      <c r="G143" s="21"/>
      <c r="H143" s="21"/>
      <c r="I143" s="21"/>
      <c r="J143" s="21"/>
      <c r="K143" s="625">
        <f>SUM(K140:K142)</f>
        <v>-2.8814335399999997</v>
      </c>
      <c r="L143" s="248"/>
      <c r="M143" s="248"/>
      <c r="N143" s="248"/>
      <c r="O143" s="248"/>
      <c r="P143" s="625">
        <f>SUM(P140:P142)</f>
        <v>-6.199033569999999</v>
      </c>
      <c r="Q143" s="60"/>
    </row>
    <row r="144" spans="1:17" ht="19.5" customHeight="1">
      <c r="A144" s="279"/>
      <c r="B144" s="359" t="s">
        <v>157</v>
      </c>
      <c r="C144" s="21"/>
      <c r="D144" s="21"/>
      <c r="E144" s="21"/>
      <c r="F144" s="21"/>
      <c r="G144" s="21"/>
      <c r="H144" s="21"/>
      <c r="I144" s="21"/>
      <c r="J144" s="21"/>
      <c r="K144" s="248"/>
      <c r="L144" s="248"/>
      <c r="M144" s="248"/>
      <c r="N144" s="248"/>
      <c r="O144" s="248"/>
      <c r="P144" s="248"/>
      <c r="Q144" s="60"/>
    </row>
    <row r="145" spans="1:17" ht="19.5" customHeight="1">
      <c r="A145" s="279"/>
      <c r="B145" s="354" t="s">
        <v>268</v>
      </c>
      <c r="C145" s="21"/>
      <c r="D145" s="21"/>
      <c r="E145" s="21"/>
      <c r="F145" s="21"/>
      <c r="G145" s="21"/>
      <c r="H145" s="21"/>
      <c r="I145" s="21"/>
      <c r="J145" s="21"/>
      <c r="K145" s="248">
        <f>K83</f>
        <v>3.8740000000000006</v>
      </c>
      <c r="L145" s="248"/>
      <c r="M145" s="248"/>
      <c r="N145" s="248"/>
      <c r="O145" s="248"/>
      <c r="P145" s="248">
        <f>P83</f>
        <v>7.348</v>
      </c>
      <c r="Q145" s="60"/>
    </row>
    <row r="146" spans="1:17" ht="19.5" customHeight="1" thickBot="1">
      <c r="A146" s="280"/>
      <c r="B146" s="436" t="s">
        <v>158</v>
      </c>
      <c r="C146" s="61"/>
      <c r="D146" s="61"/>
      <c r="E146" s="61"/>
      <c r="F146" s="61"/>
      <c r="G146" s="61"/>
      <c r="H146" s="61"/>
      <c r="I146" s="61"/>
      <c r="J146" s="61"/>
      <c r="K146" s="626">
        <f>SUM(K143:K145)</f>
        <v>0.9925664600000008</v>
      </c>
      <c r="L146" s="246"/>
      <c r="M146" s="246"/>
      <c r="N146" s="246"/>
      <c r="O146" s="246"/>
      <c r="P146" s="245">
        <f>SUM(P143:P145)</f>
        <v>1.1489664300000006</v>
      </c>
      <c r="Q146" s="247"/>
    </row>
    <row r="147" ht="12.75">
      <c r="A147" s="279"/>
    </row>
    <row r="148" ht="12.75">
      <c r="A148" s="279"/>
    </row>
    <row r="149" ht="12.75">
      <c r="A149" s="279"/>
    </row>
    <row r="150" ht="13.5" thickBot="1">
      <c r="A150" s="280"/>
    </row>
    <row r="151" spans="1:17" ht="12.75">
      <c r="A151" s="273"/>
      <c r="B151" s="274"/>
      <c r="C151" s="274"/>
      <c r="D151" s="274"/>
      <c r="E151" s="274"/>
      <c r="F151" s="274"/>
      <c r="G151" s="274"/>
      <c r="H151" s="58"/>
      <c r="I151" s="58"/>
      <c r="J151" s="58"/>
      <c r="K151" s="58"/>
      <c r="L151" s="58"/>
      <c r="M151" s="58"/>
      <c r="N151" s="58"/>
      <c r="O151" s="58"/>
      <c r="P151" s="58"/>
      <c r="Q151" s="59"/>
    </row>
    <row r="152" spans="1:17" ht="23.25">
      <c r="A152" s="281" t="s">
        <v>345</v>
      </c>
      <c r="B152" s="265"/>
      <c r="C152" s="265"/>
      <c r="D152" s="265"/>
      <c r="E152" s="265"/>
      <c r="F152" s="265"/>
      <c r="G152" s="265"/>
      <c r="H152" s="21"/>
      <c r="I152" s="21"/>
      <c r="J152" s="21"/>
      <c r="K152" s="21"/>
      <c r="L152" s="21"/>
      <c r="M152" s="21"/>
      <c r="N152" s="21"/>
      <c r="O152" s="21"/>
      <c r="P152" s="21"/>
      <c r="Q152" s="60"/>
    </row>
    <row r="153" spans="1:17" ht="12.75">
      <c r="A153" s="275"/>
      <c r="B153" s="265"/>
      <c r="C153" s="265"/>
      <c r="D153" s="265"/>
      <c r="E153" s="265"/>
      <c r="F153" s="265"/>
      <c r="G153" s="265"/>
      <c r="H153" s="21"/>
      <c r="I153" s="21"/>
      <c r="J153" s="21"/>
      <c r="K153" s="21"/>
      <c r="L153" s="21"/>
      <c r="M153" s="21"/>
      <c r="N153" s="21"/>
      <c r="O153" s="21"/>
      <c r="P153" s="21"/>
      <c r="Q153" s="60"/>
    </row>
    <row r="154" spans="1:17" ht="12.75">
      <c r="A154" s="276"/>
      <c r="B154" s="277"/>
      <c r="C154" s="277"/>
      <c r="D154" s="277"/>
      <c r="E154" s="277"/>
      <c r="F154" s="277"/>
      <c r="G154" s="277"/>
      <c r="H154" s="21"/>
      <c r="I154" s="21"/>
      <c r="J154" s="21"/>
      <c r="K154" s="303" t="s">
        <v>357</v>
      </c>
      <c r="L154" s="21"/>
      <c r="M154" s="21"/>
      <c r="N154" s="21"/>
      <c r="O154" s="21"/>
      <c r="P154" s="303" t="s">
        <v>358</v>
      </c>
      <c r="Q154" s="60"/>
    </row>
    <row r="155" spans="1:17" ht="12.75">
      <c r="A155" s="278"/>
      <c r="B155" s="162"/>
      <c r="C155" s="162"/>
      <c r="D155" s="162"/>
      <c r="E155" s="162"/>
      <c r="F155" s="162"/>
      <c r="G155" s="162"/>
      <c r="H155" s="21"/>
      <c r="I155" s="21"/>
      <c r="J155" s="21"/>
      <c r="K155" s="21"/>
      <c r="L155" s="21"/>
      <c r="M155" s="21"/>
      <c r="N155" s="21"/>
      <c r="O155" s="21"/>
      <c r="P155" s="21"/>
      <c r="Q155" s="60"/>
    </row>
    <row r="156" spans="1:17" ht="12.75">
      <c r="A156" s="278"/>
      <c r="B156" s="162"/>
      <c r="C156" s="162"/>
      <c r="D156" s="162"/>
      <c r="E156" s="162"/>
      <c r="F156" s="162"/>
      <c r="G156" s="162"/>
      <c r="H156" s="21"/>
      <c r="I156" s="21"/>
      <c r="J156" s="21"/>
      <c r="K156" s="21"/>
      <c r="L156" s="21"/>
      <c r="M156" s="21"/>
      <c r="N156" s="21"/>
      <c r="O156" s="21"/>
      <c r="P156" s="21"/>
      <c r="Q156" s="60"/>
    </row>
    <row r="157" spans="1:17" ht="18">
      <c r="A157" s="282" t="s">
        <v>348</v>
      </c>
      <c r="B157" s="266"/>
      <c r="C157" s="266"/>
      <c r="D157" s="267"/>
      <c r="E157" s="267"/>
      <c r="F157" s="268"/>
      <c r="G157" s="267"/>
      <c r="H157" s="21"/>
      <c r="I157" s="21"/>
      <c r="J157" s="21"/>
      <c r="K157" s="536">
        <f>K146</f>
        <v>0.9925664600000008</v>
      </c>
      <c r="L157" s="267" t="s">
        <v>346</v>
      </c>
      <c r="M157" s="21"/>
      <c r="N157" s="21"/>
      <c r="O157" s="21"/>
      <c r="P157" s="536">
        <f>P146</f>
        <v>1.1489664300000006</v>
      </c>
      <c r="Q157" s="289" t="s">
        <v>346</v>
      </c>
    </row>
    <row r="158" spans="1:17" ht="18">
      <c r="A158" s="283"/>
      <c r="B158" s="269"/>
      <c r="C158" s="269"/>
      <c r="D158" s="265"/>
      <c r="E158" s="265"/>
      <c r="F158" s="270"/>
      <c r="G158" s="265"/>
      <c r="H158" s="21"/>
      <c r="I158" s="21"/>
      <c r="J158" s="21"/>
      <c r="K158" s="537"/>
      <c r="L158" s="265"/>
      <c r="M158" s="21"/>
      <c r="N158" s="21"/>
      <c r="O158" s="21"/>
      <c r="P158" s="537"/>
      <c r="Q158" s="290"/>
    </row>
    <row r="159" spans="1:17" ht="18">
      <c r="A159" s="284" t="s">
        <v>347</v>
      </c>
      <c r="B159" s="271"/>
      <c r="C159" s="53"/>
      <c r="D159" s="265"/>
      <c r="E159" s="265"/>
      <c r="F159" s="272"/>
      <c r="G159" s="267"/>
      <c r="H159" s="21"/>
      <c r="I159" s="21"/>
      <c r="J159" s="21"/>
      <c r="K159" s="537">
        <f>-'STEPPED UP GENCO'!K48</f>
        <v>-0.08570623200000002</v>
      </c>
      <c r="L159" s="267" t="s">
        <v>346</v>
      </c>
      <c r="M159" s="21"/>
      <c r="N159" s="21"/>
      <c r="O159" s="21"/>
      <c r="P159" s="537">
        <f>-'STEPPED UP GENCO'!P48</f>
        <v>0.3452217971999999</v>
      </c>
      <c r="Q159" s="289" t="s">
        <v>346</v>
      </c>
    </row>
    <row r="160" spans="1:17" ht="12.75">
      <c r="A160" s="279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60"/>
    </row>
    <row r="161" spans="1:17" ht="12.75">
      <c r="A161" s="279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60"/>
    </row>
    <row r="162" spans="1:17" ht="12.75">
      <c r="A162" s="279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0"/>
    </row>
    <row r="163" spans="1:17" ht="20.25">
      <c r="A163" s="279"/>
      <c r="B163" s="21"/>
      <c r="C163" s="21"/>
      <c r="D163" s="21"/>
      <c r="E163" s="21"/>
      <c r="F163" s="21"/>
      <c r="G163" s="21"/>
      <c r="H163" s="266"/>
      <c r="I163" s="266"/>
      <c r="J163" s="285" t="s">
        <v>349</v>
      </c>
      <c r="K163" s="479">
        <f>SUM(K157:K162)</f>
        <v>0.9068602280000008</v>
      </c>
      <c r="L163" s="285" t="s">
        <v>346</v>
      </c>
      <c r="M163" s="162"/>
      <c r="N163" s="21"/>
      <c r="O163" s="21"/>
      <c r="P163" s="479">
        <f>SUM(P157:P162)</f>
        <v>1.4941882272000004</v>
      </c>
      <c r="Q163" s="509" t="s">
        <v>346</v>
      </c>
    </row>
    <row r="164" spans="1:17" ht="13.5" thickBot="1">
      <c r="A164" s="280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189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2"/>
  <sheetViews>
    <sheetView view="pageBreakPreview" zoomScale="55" zoomScaleNormal="70" zoomScaleSheetLayoutView="55" workbookViewId="0" topLeftCell="A58">
      <selection activeCell="F83" sqref="F83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4.42187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254</v>
      </c>
      <c r="P1" s="549" t="str">
        <f>NDPL!$Q$1</f>
        <v>APRIL-2011</v>
      </c>
      <c r="Q1" s="549"/>
    </row>
    <row r="2" ht="12.75">
      <c r="A2" s="18" t="s">
        <v>255</v>
      </c>
    </row>
    <row r="3" ht="23.25">
      <c r="A3" s="538" t="s">
        <v>159</v>
      </c>
    </row>
    <row r="4" spans="1:16" ht="24" thickBot="1">
      <c r="A4" s="539" t="s">
        <v>205</v>
      </c>
      <c r="G4" s="21"/>
      <c r="H4" s="21"/>
      <c r="I4" s="57" t="s">
        <v>8</v>
      </c>
      <c r="J4" s="21"/>
      <c r="K4" s="21"/>
      <c r="L4" s="21"/>
      <c r="M4" s="21"/>
      <c r="N4" s="57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01/05/11</v>
      </c>
      <c r="H5" s="41" t="str">
        <f>NDPL!H5</f>
        <v>INTIAL READING 01/04/11</v>
      </c>
      <c r="I5" s="41" t="s">
        <v>4</v>
      </c>
      <c r="J5" s="41" t="s">
        <v>5</v>
      </c>
      <c r="K5" s="41" t="s">
        <v>6</v>
      </c>
      <c r="L5" s="43" t="str">
        <f>NDPL!G5</f>
        <v>FINAL READING 01/05/11</v>
      </c>
      <c r="M5" s="41" t="str">
        <f>NDPL!H5</f>
        <v>INTIAL READING 01/04/11</v>
      </c>
      <c r="N5" s="41" t="s">
        <v>4</v>
      </c>
      <c r="O5" s="41" t="s">
        <v>5</v>
      </c>
      <c r="P5" s="41" t="s">
        <v>6</v>
      </c>
      <c r="Q5" s="42" t="s">
        <v>327</v>
      </c>
    </row>
    <row r="6" ht="14.25" thickBot="1" thickTop="1"/>
    <row r="7" spans="1:17" ht="22.5" customHeight="1" thickTop="1">
      <c r="A7" s="356"/>
      <c r="B7" s="357" t="s">
        <v>160</v>
      </c>
      <c r="C7" s="358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2"/>
    </row>
    <row r="8" spans="1:17" ht="22.5" customHeight="1">
      <c r="A8" s="329">
        <v>1</v>
      </c>
      <c r="B8" s="394" t="s">
        <v>161</v>
      </c>
      <c r="C8" s="395">
        <v>4865180</v>
      </c>
      <c r="D8" s="154" t="s">
        <v>13</v>
      </c>
      <c r="E8" s="118" t="s">
        <v>364</v>
      </c>
      <c r="F8" s="407">
        <v>1000</v>
      </c>
      <c r="G8" s="447">
        <v>999206</v>
      </c>
      <c r="H8" s="448">
        <v>999169</v>
      </c>
      <c r="I8" s="414">
        <f>G8-H8</f>
        <v>37</v>
      </c>
      <c r="J8" s="414">
        <f>$F8*I8</f>
        <v>37000</v>
      </c>
      <c r="K8" s="414">
        <f aca="true" t="shared" si="0" ref="K8:K73">J8/1000000</f>
        <v>0.037</v>
      </c>
      <c r="L8" s="447">
        <v>11494</v>
      </c>
      <c r="M8" s="448">
        <v>11518</v>
      </c>
      <c r="N8" s="414">
        <f>L8-M8</f>
        <v>-24</v>
      </c>
      <c r="O8" s="414">
        <f>$F8*N8</f>
        <v>-24000</v>
      </c>
      <c r="P8" s="414">
        <f aca="true" t="shared" si="1" ref="P8:P73">O8/1000000</f>
        <v>-0.024</v>
      </c>
      <c r="Q8" s="403"/>
    </row>
    <row r="9" spans="1:17" ht="22.5" customHeight="1">
      <c r="A9" s="329">
        <v>2</v>
      </c>
      <c r="B9" s="394" t="s">
        <v>162</v>
      </c>
      <c r="C9" s="395">
        <v>4865095</v>
      </c>
      <c r="D9" s="154" t="s">
        <v>13</v>
      </c>
      <c r="E9" s="118" t="s">
        <v>364</v>
      </c>
      <c r="F9" s="407">
        <v>100</v>
      </c>
      <c r="G9" s="447">
        <v>995391</v>
      </c>
      <c r="H9" s="448">
        <v>998736</v>
      </c>
      <c r="I9" s="414">
        <f aca="true" t="shared" si="2" ref="I9:I73">G9-H9</f>
        <v>-3345</v>
      </c>
      <c r="J9" s="414">
        <f aca="true" t="shared" si="3" ref="J9:J73">$F9*I9</f>
        <v>-334500</v>
      </c>
      <c r="K9" s="414">
        <f t="shared" si="0"/>
        <v>-0.3345</v>
      </c>
      <c r="L9" s="447">
        <v>680322</v>
      </c>
      <c r="M9" s="448">
        <v>680756</v>
      </c>
      <c r="N9" s="414">
        <f aca="true" t="shared" si="4" ref="N9:N73">L9-M9</f>
        <v>-434</v>
      </c>
      <c r="O9" s="414">
        <f aca="true" t="shared" si="5" ref="O9:O73">$F9*N9</f>
        <v>-43400</v>
      </c>
      <c r="P9" s="414">
        <f t="shared" si="1"/>
        <v>-0.0434</v>
      </c>
      <c r="Q9" s="403"/>
    </row>
    <row r="10" spans="1:17" ht="22.5" customHeight="1">
      <c r="A10" s="329">
        <v>3</v>
      </c>
      <c r="B10" s="394" t="s">
        <v>163</v>
      </c>
      <c r="C10" s="395">
        <v>4865166</v>
      </c>
      <c r="D10" s="154" t="s">
        <v>13</v>
      </c>
      <c r="E10" s="118" t="s">
        <v>364</v>
      </c>
      <c r="F10" s="407">
        <v>1000</v>
      </c>
      <c r="G10" s="447">
        <v>4803</v>
      </c>
      <c r="H10" s="448">
        <v>4794</v>
      </c>
      <c r="I10" s="414">
        <f t="shared" si="2"/>
        <v>9</v>
      </c>
      <c r="J10" s="414">
        <f t="shared" si="3"/>
        <v>9000</v>
      </c>
      <c r="K10" s="414">
        <f t="shared" si="0"/>
        <v>0.009</v>
      </c>
      <c r="L10" s="447">
        <v>43682</v>
      </c>
      <c r="M10" s="448">
        <v>43456</v>
      </c>
      <c r="N10" s="414">
        <f t="shared" si="4"/>
        <v>226</v>
      </c>
      <c r="O10" s="414">
        <f t="shared" si="5"/>
        <v>226000</v>
      </c>
      <c r="P10" s="414">
        <f t="shared" si="1"/>
        <v>0.226</v>
      </c>
      <c r="Q10" s="403"/>
    </row>
    <row r="11" spans="1:17" ht="22.5" customHeight="1">
      <c r="A11" s="329">
        <v>4</v>
      </c>
      <c r="B11" s="394" t="s">
        <v>164</v>
      </c>
      <c r="C11" s="395">
        <v>4865151</v>
      </c>
      <c r="D11" s="154" t="s">
        <v>13</v>
      </c>
      <c r="E11" s="118" t="s">
        <v>364</v>
      </c>
      <c r="F11" s="407">
        <v>1000</v>
      </c>
      <c r="G11" s="447">
        <v>9604</v>
      </c>
      <c r="H11" s="448">
        <v>9547</v>
      </c>
      <c r="I11" s="414">
        <f>G11-H11</f>
        <v>57</v>
      </c>
      <c r="J11" s="414">
        <f t="shared" si="3"/>
        <v>57000</v>
      </c>
      <c r="K11" s="414">
        <f t="shared" si="0"/>
        <v>0.057</v>
      </c>
      <c r="L11" s="447">
        <v>654</v>
      </c>
      <c r="M11" s="448">
        <v>605</v>
      </c>
      <c r="N11" s="414">
        <f>L11-M11</f>
        <v>49</v>
      </c>
      <c r="O11" s="414">
        <f t="shared" si="5"/>
        <v>49000</v>
      </c>
      <c r="P11" s="414">
        <f t="shared" si="1"/>
        <v>0.049</v>
      </c>
      <c r="Q11" s="598"/>
    </row>
    <row r="12" spans="1:17" ht="22.5" customHeight="1">
      <c r="A12" s="329">
        <v>5</v>
      </c>
      <c r="B12" s="394" t="s">
        <v>165</v>
      </c>
      <c r="C12" s="395">
        <v>4865152</v>
      </c>
      <c r="D12" s="154" t="s">
        <v>13</v>
      </c>
      <c r="E12" s="118" t="s">
        <v>364</v>
      </c>
      <c r="F12" s="407">
        <v>300</v>
      </c>
      <c r="G12" s="447">
        <v>578</v>
      </c>
      <c r="H12" s="448">
        <v>441</v>
      </c>
      <c r="I12" s="414">
        <f>G12-H12</f>
        <v>137</v>
      </c>
      <c r="J12" s="414">
        <f t="shared" si="3"/>
        <v>41100</v>
      </c>
      <c r="K12" s="414">
        <f t="shared" si="0"/>
        <v>0.0411</v>
      </c>
      <c r="L12" s="447">
        <v>366</v>
      </c>
      <c r="M12" s="448">
        <v>250</v>
      </c>
      <c r="N12" s="414">
        <f>L12-M12</f>
        <v>116</v>
      </c>
      <c r="O12" s="414">
        <f t="shared" si="5"/>
        <v>34800</v>
      </c>
      <c r="P12" s="414">
        <f t="shared" si="1"/>
        <v>0.0348</v>
      </c>
      <c r="Q12" s="554"/>
    </row>
    <row r="13" spans="1:17" ht="22.5" customHeight="1">
      <c r="A13" s="329">
        <v>6</v>
      </c>
      <c r="B13" s="394" t="s">
        <v>166</v>
      </c>
      <c r="C13" s="395">
        <v>4865096</v>
      </c>
      <c r="D13" s="154" t="s">
        <v>13</v>
      </c>
      <c r="E13" s="118" t="s">
        <v>364</v>
      </c>
      <c r="F13" s="407">
        <v>100</v>
      </c>
      <c r="G13" s="447">
        <v>5544</v>
      </c>
      <c r="H13" s="448">
        <v>5436</v>
      </c>
      <c r="I13" s="414">
        <f t="shared" si="2"/>
        <v>108</v>
      </c>
      <c r="J13" s="414">
        <f t="shared" si="3"/>
        <v>10800</v>
      </c>
      <c r="K13" s="414">
        <f t="shared" si="0"/>
        <v>0.0108</v>
      </c>
      <c r="L13" s="447">
        <v>79591</v>
      </c>
      <c r="M13" s="448">
        <v>79320</v>
      </c>
      <c r="N13" s="414">
        <f t="shared" si="4"/>
        <v>271</v>
      </c>
      <c r="O13" s="414">
        <f t="shared" si="5"/>
        <v>27100</v>
      </c>
      <c r="P13" s="414">
        <f t="shared" si="1"/>
        <v>0.0271</v>
      </c>
      <c r="Q13" s="403"/>
    </row>
    <row r="14" spans="1:17" ht="22.5" customHeight="1">
      <c r="A14" s="329">
        <v>7</v>
      </c>
      <c r="B14" s="394" t="s">
        <v>167</v>
      </c>
      <c r="C14" s="395">
        <v>4865097</v>
      </c>
      <c r="D14" s="154" t="s">
        <v>13</v>
      </c>
      <c r="E14" s="118" t="s">
        <v>364</v>
      </c>
      <c r="F14" s="407">
        <v>100</v>
      </c>
      <c r="G14" s="447">
        <v>29583</v>
      </c>
      <c r="H14" s="448">
        <v>23692</v>
      </c>
      <c r="I14" s="414">
        <f t="shared" si="2"/>
        <v>5891</v>
      </c>
      <c r="J14" s="414">
        <f t="shared" si="3"/>
        <v>589100</v>
      </c>
      <c r="K14" s="414">
        <f t="shared" si="0"/>
        <v>0.5891</v>
      </c>
      <c r="L14" s="447">
        <v>269227</v>
      </c>
      <c r="M14" s="448">
        <v>268998</v>
      </c>
      <c r="N14" s="414">
        <f t="shared" si="4"/>
        <v>229</v>
      </c>
      <c r="O14" s="414">
        <f t="shared" si="5"/>
        <v>22900</v>
      </c>
      <c r="P14" s="414">
        <f t="shared" si="1"/>
        <v>0.0229</v>
      </c>
      <c r="Q14" s="403"/>
    </row>
    <row r="15" spans="1:17" ht="22.5" customHeight="1">
      <c r="A15" s="329">
        <v>8</v>
      </c>
      <c r="B15" s="394" t="s">
        <v>168</v>
      </c>
      <c r="C15" s="395">
        <v>4864789</v>
      </c>
      <c r="D15" s="154" t="s">
        <v>13</v>
      </c>
      <c r="E15" s="118" t="s">
        <v>364</v>
      </c>
      <c r="F15" s="407">
        <v>100</v>
      </c>
      <c r="G15" s="447">
        <v>2337</v>
      </c>
      <c r="H15" s="448">
        <v>1819</v>
      </c>
      <c r="I15" s="414">
        <f t="shared" si="2"/>
        <v>518</v>
      </c>
      <c r="J15" s="414">
        <f t="shared" si="3"/>
        <v>51800</v>
      </c>
      <c r="K15" s="414">
        <f t="shared" si="0"/>
        <v>0.0518</v>
      </c>
      <c r="L15" s="447">
        <v>330617</v>
      </c>
      <c r="M15" s="448">
        <v>329086</v>
      </c>
      <c r="N15" s="414">
        <f t="shared" si="4"/>
        <v>1531</v>
      </c>
      <c r="O15" s="414">
        <f t="shared" si="5"/>
        <v>153100</v>
      </c>
      <c r="P15" s="414">
        <f t="shared" si="1"/>
        <v>0.1531</v>
      </c>
      <c r="Q15" s="403"/>
    </row>
    <row r="16" spans="1:17" ht="22.5" customHeight="1">
      <c r="A16" s="329">
        <v>9</v>
      </c>
      <c r="B16" s="394" t="s">
        <v>169</v>
      </c>
      <c r="C16" s="395">
        <v>4865179</v>
      </c>
      <c r="D16" s="154" t="s">
        <v>13</v>
      </c>
      <c r="E16" s="118" t="s">
        <v>364</v>
      </c>
      <c r="F16" s="407">
        <v>1000</v>
      </c>
      <c r="G16" s="447">
        <v>999848</v>
      </c>
      <c r="H16" s="448">
        <v>999856</v>
      </c>
      <c r="I16" s="414">
        <f t="shared" si="2"/>
        <v>-8</v>
      </c>
      <c r="J16" s="414">
        <f t="shared" si="3"/>
        <v>-8000</v>
      </c>
      <c r="K16" s="414">
        <f t="shared" si="0"/>
        <v>-0.008</v>
      </c>
      <c r="L16" s="447">
        <v>10657</v>
      </c>
      <c r="M16" s="448">
        <v>10641</v>
      </c>
      <c r="N16" s="414">
        <f t="shared" si="4"/>
        <v>16</v>
      </c>
      <c r="O16" s="414">
        <f t="shared" si="5"/>
        <v>16000</v>
      </c>
      <c r="P16" s="414">
        <f t="shared" si="1"/>
        <v>0.016</v>
      </c>
      <c r="Q16" s="403"/>
    </row>
    <row r="17" spans="1:17" ht="22.5" customHeight="1">
      <c r="A17" s="329"/>
      <c r="B17" s="396" t="s">
        <v>170</v>
      </c>
      <c r="C17" s="395"/>
      <c r="D17" s="154"/>
      <c r="E17" s="154"/>
      <c r="F17" s="407"/>
      <c r="G17" s="633"/>
      <c r="H17" s="632"/>
      <c r="I17" s="414"/>
      <c r="J17" s="414"/>
      <c r="K17" s="417"/>
      <c r="L17" s="415"/>
      <c r="M17" s="414"/>
      <c r="N17" s="414"/>
      <c r="O17" s="414"/>
      <c r="P17" s="417"/>
      <c r="Q17" s="403"/>
    </row>
    <row r="18" spans="1:17" ht="22.5" customHeight="1">
      <c r="A18" s="329">
        <v>10</v>
      </c>
      <c r="B18" s="394" t="s">
        <v>16</v>
      </c>
      <c r="C18" s="395">
        <v>4864973</v>
      </c>
      <c r="D18" s="154" t="s">
        <v>13</v>
      </c>
      <c r="E18" s="118" t="s">
        <v>364</v>
      </c>
      <c r="F18" s="407">
        <v>-1000</v>
      </c>
      <c r="G18" s="447">
        <v>994935</v>
      </c>
      <c r="H18" s="448">
        <v>995028</v>
      </c>
      <c r="I18" s="414">
        <f t="shared" si="2"/>
        <v>-93</v>
      </c>
      <c r="J18" s="414">
        <f t="shared" si="3"/>
        <v>93000</v>
      </c>
      <c r="K18" s="414">
        <f t="shared" si="0"/>
        <v>0.093</v>
      </c>
      <c r="L18" s="447">
        <v>965417</v>
      </c>
      <c r="M18" s="448">
        <v>966805</v>
      </c>
      <c r="N18" s="414">
        <f t="shared" si="4"/>
        <v>-1388</v>
      </c>
      <c r="O18" s="414">
        <f t="shared" si="5"/>
        <v>1388000</v>
      </c>
      <c r="P18" s="414">
        <f t="shared" si="1"/>
        <v>1.388</v>
      </c>
      <c r="Q18" s="403"/>
    </row>
    <row r="19" spans="1:17" ht="22.5" customHeight="1">
      <c r="A19" s="329">
        <v>11</v>
      </c>
      <c r="B19" s="361" t="s">
        <v>17</v>
      </c>
      <c r="C19" s="395">
        <v>4864974</v>
      </c>
      <c r="D19" s="105" t="s">
        <v>13</v>
      </c>
      <c r="E19" s="118" t="s">
        <v>364</v>
      </c>
      <c r="F19" s="407">
        <v>-1000</v>
      </c>
      <c r="G19" s="447">
        <v>993535</v>
      </c>
      <c r="H19" s="448">
        <v>993647</v>
      </c>
      <c r="I19" s="414">
        <f t="shared" si="2"/>
        <v>-112</v>
      </c>
      <c r="J19" s="414">
        <f t="shared" si="3"/>
        <v>112000</v>
      </c>
      <c r="K19" s="414">
        <f t="shared" si="0"/>
        <v>0.112</v>
      </c>
      <c r="L19" s="447">
        <v>967763</v>
      </c>
      <c r="M19" s="448">
        <v>968929</v>
      </c>
      <c r="N19" s="414">
        <f t="shared" si="4"/>
        <v>-1166</v>
      </c>
      <c r="O19" s="414">
        <f t="shared" si="5"/>
        <v>1166000</v>
      </c>
      <c r="P19" s="414">
        <f t="shared" si="1"/>
        <v>1.166</v>
      </c>
      <c r="Q19" s="403"/>
    </row>
    <row r="20" spans="1:17" ht="22.5" customHeight="1">
      <c r="A20" s="329">
        <v>12</v>
      </c>
      <c r="B20" s="394" t="s">
        <v>18</v>
      </c>
      <c r="C20" s="395">
        <v>4864975</v>
      </c>
      <c r="D20" s="154" t="s">
        <v>13</v>
      </c>
      <c r="E20" s="118" t="s">
        <v>364</v>
      </c>
      <c r="F20" s="407">
        <v>-1000</v>
      </c>
      <c r="G20" s="447">
        <v>989921</v>
      </c>
      <c r="H20" s="448">
        <v>990649</v>
      </c>
      <c r="I20" s="414">
        <f t="shared" si="2"/>
        <v>-728</v>
      </c>
      <c r="J20" s="414">
        <f t="shared" si="3"/>
        <v>728000</v>
      </c>
      <c r="K20" s="414">
        <f t="shared" si="0"/>
        <v>0.728</v>
      </c>
      <c r="L20" s="447">
        <v>958792</v>
      </c>
      <c r="M20" s="448">
        <v>959771</v>
      </c>
      <c r="N20" s="414">
        <f t="shared" si="4"/>
        <v>-979</v>
      </c>
      <c r="O20" s="414">
        <f t="shared" si="5"/>
        <v>979000</v>
      </c>
      <c r="P20" s="414">
        <f t="shared" si="1"/>
        <v>0.979</v>
      </c>
      <c r="Q20" s="403"/>
    </row>
    <row r="21" spans="1:17" ht="22.5" customHeight="1">
      <c r="A21" s="329">
        <v>13</v>
      </c>
      <c r="B21" s="394" t="s">
        <v>171</v>
      </c>
      <c r="C21" s="395">
        <v>4864976</v>
      </c>
      <c r="D21" s="154" t="s">
        <v>13</v>
      </c>
      <c r="E21" s="118" t="s">
        <v>364</v>
      </c>
      <c r="F21" s="407">
        <v>-1000</v>
      </c>
      <c r="G21" s="447">
        <v>999365</v>
      </c>
      <c r="H21" s="448">
        <v>999517</v>
      </c>
      <c r="I21" s="414">
        <f t="shared" si="2"/>
        <v>-152</v>
      </c>
      <c r="J21" s="414">
        <f t="shared" si="3"/>
        <v>152000</v>
      </c>
      <c r="K21" s="414">
        <f t="shared" si="0"/>
        <v>0.152</v>
      </c>
      <c r="L21" s="447">
        <v>969529</v>
      </c>
      <c r="M21" s="448">
        <v>970089</v>
      </c>
      <c r="N21" s="414">
        <f t="shared" si="4"/>
        <v>-560</v>
      </c>
      <c r="O21" s="414">
        <f t="shared" si="5"/>
        <v>560000</v>
      </c>
      <c r="P21" s="414">
        <f t="shared" si="1"/>
        <v>0.56</v>
      </c>
      <c r="Q21" s="403"/>
    </row>
    <row r="22" spans="1:17" ht="22.5" customHeight="1">
      <c r="A22" s="329"/>
      <c r="B22" s="396" t="s">
        <v>172</v>
      </c>
      <c r="C22" s="395"/>
      <c r="D22" s="154"/>
      <c r="E22" s="154"/>
      <c r="F22" s="407"/>
      <c r="G22" s="633"/>
      <c r="H22" s="632"/>
      <c r="I22" s="414"/>
      <c r="J22" s="414"/>
      <c r="K22" s="414"/>
      <c r="L22" s="415"/>
      <c r="M22" s="414"/>
      <c r="N22" s="414"/>
      <c r="O22" s="414"/>
      <c r="P22" s="414"/>
      <c r="Q22" s="403"/>
    </row>
    <row r="23" spans="1:17" ht="22.5" customHeight="1">
      <c r="A23" s="329">
        <v>14</v>
      </c>
      <c r="B23" s="394" t="s">
        <v>16</v>
      </c>
      <c r="C23" s="395">
        <v>4864977</v>
      </c>
      <c r="D23" s="154" t="s">
        <v>13</v>
      </c>
      <c r="E23" s="118" t="s">
        <v>364</v>
      </c>
      <c r="F23" s="407">
        <v>-1000</v>
      </c>
      <c r="G23" s="447">
        <v>12373</v>
      </c>
      <c r="H23" s="448">
        <v>11092</v>
      </c>
      <c r="I23" s="414">
        <f t="shared" si="2"/>
        <v>1281</v>
      </c>
      <c r="J23" s="414">
        <f t="shared" si="3"/>
        <v>-1281000</v>
      </c>
      <c r="K23" s="414">
        <f t="shared" si="0"/>
        <v>-1.281</v>
      </c>
      <c r="L23" s="447">
        <v>31644</v>
      </c>
      <c r="M23" s="448">
        <v>31734</v>
      </c>
      <c r="N23" s="414">
        <f t="shared" si="4"/>
        <v>-90</v>
      </c>
      <c r="O23" s="414">
        <f t="shared" si="5"/>
        <v>90000</v>
      </c>
      <c r="P23" s="414">
        <f t="shared" si="1"/>
        <v>0.09</v>
      </c>
      <c r="Q23" s="403"/>
    </row>
    <row r="24" spans="1:17" ht="22.5" customHeight="1">
      <c r="A24" s="329">
        <v>15</v>
      </c>
      <c r="B24" s="394" t="s">
        <v>17</v>
      </c>
      <c r="C24" s="395">
        <v>4865052</v>
      </c>
      <c r="D24" s="154" t="s">
        <v>13</v>
      </c>
      <c r="E24" s="118" t="s">
        <v>364</v>
      </c>
      <c r="F24" s="407">
        <v>-1000</v>
      </c>
      <c r="G24" s="447">
        <v>997739</v>
      </c>
      <c r="H24" s="448">
        <v>998283</v>
      </c>
      <c r="I24" s="414">
        <f t="shared" si="2"/>
        <v>-544</v>
      </c>
      <c r="J24" s="414">
        <f t="shared" si="3"/>
        <v>544000</v>
      </c>
      <c r="K24" s="414">
        <f t="shared" si="0"/>
        <v>0.544</v>
      </c>
      <c r="L24" s="447">
        <v>978753</v>
      </c>
      <c r="M24" s="448">
        <v>978850</v>
      </c>
      <c r="N24" s="414">
        <f t="shared" si="4"/>
        <v>-97</v>
      </c>
      <c r="O24" s="414">
        <f t="shared" si="5"/>
        <v>97000</v>
      </c>
      <c r="P24" s="414">
        <f t="shared" si="1"/>
        <v>0.097</v>
      </c>
      <c r="Q24" s="403"/>
    </row>
    <row r="25" spans="1:17" ht="22.5" customHeight="1">
      <c r="A25" s="329"/>
      <c r="B25" s="359" t="s">
        <v>173</v>
      </c>
      <c r="C25" s="395"/>
      <c r="D25" s="105"/>
      <c r="E25" s="105"/>
      <c r="F25" s="407"/>
      <c r="G25" s="633"/>
      <c r="H25" s="632"/>
      <c r="I25" s="414"/>
      <c r="J25" s="414"/>
      <c r="K25" s="414"/>
      <c r="L25" s="415"/>
      <c r="M25" s="414"/>
      <c r="N25" s="414"/>
      <c r="O25" s="414"/>
      <c r="P25" s="414"/>
      <c r="Q25" s="403"/>
    </row>
    <row r="26" spans="1:17" ht="22.5" customHeight="1">
      <c r="A26" s="329">
        <v>16</v>
      </c>
      <c r="B26" s="394" t="s">
        <v>16</v>
      </c>
      <c r="C26" s="395">
        <v>4864969</v>
      </c>
      <c r="D26" s="154" t="s">
        <v>13</v>
      </c>
      <c r="E26" s="118" t="s">
        <v>364</v>
      </c>
      <c r="F26" s="407">
        <v>-1000</v>
      </c>
      <c r="G26" s="447">
        <v>38052</v>
      </c>
      <c r="H26" s="448">
        <v>37609</v>
      </c>
      <c r="I26" s="414">
        <f t="shared" si="2"/>
        <v>443</v>
      </c>
      <c r="J26" s="414">
        <f t="shared" si="3"/>
        <v>-443000</v>
      </c>
      <c r="K26" s="414">
        <f t="shared" si="0"/>
        <v>-0.443</v>
      </c>
      <c r="L26" s="447">
        <v>27395</v>
      </c>
      <c r="M26" s="448">
        <v>27521</v>
      </c>
      <c r="N26" s="414">
        <f t="shared" si="4"/>
        <v>-126</v>
      </c>
      <c r="O26" s="414">
        <f t="shared" si="5"/>
        <v>126000</v>
      </c>
      <c r="P26" s="414">
        <f t="shared" si="1"/>
        <v>0.126</v>
      </c>
      <c r="Q26" s="403"/>
    </row>
    <row r="27" spans="1:17" ht="22.5" customHeight="1">
      <c r="A27" s="329">
        <v>17</v>
      </c>
      <c r="B27" s="394" t="s">
        <v>17</v>
      </c>
      <c r="C27" s="395">
        <v>4864970</v>
      </c>
      <c r="D27" s="154" t="s">
        <v>13</v>
      </c>
      <c r="E27" s="118" t="s">
        <v>364</v>
      </c>
      <c r="F27" s="407">
        <v>-1000</v>
      </c>
      <c r="G27" s="447">
        <v>3382</v>
      </c>
      <c r="H27" s="448">
        <v>3382</v>
      </c>
      <c r="I27" s="414">
        <f t="shared" si="2"/>
        <v>0</v>
      </c>
      <c r="J27" s="414">
        <f t="shared" si="3"/>
        <v>0</v>
      </c>
      <c r="K27" s="414">
        <f t="shared" si="0"/>
        <v>0</v>
      </c>
      <c r="L27" s="447">
        <v>12834</v>
      </c>
      <c r="M27" s="448">
        <v>12869</v>
      </c>
      <c r="N27" s="414">
        <f t="shared" si="4"/>
        <v>-35</v>
      </c>
      <c r="O27" s="414">
        <f t="shared" si="5"/>
        <v>35000</v>
      </c>
      <c r="P27" s="414">
        <f t="shared" si="1"/>
        <v>0.035</v>
      </c>
      <c r="Q27" s="403"/>
    </row>
    <row r="28" spans="1:17" ht="22.5" customHeight="1">
      <c r="A28" s="329">
        <v>18</v>
      </c>
      <c r="B28" s="394" t="s">
        <v>18</v>
      </c>
      <c r="C28" s="395">
        <v>4864971</v>
      </c>
      <c r="D28" s="154" t="s">
        <v>13</v>
      </c>
      <c r="E28" s="118" t="s">
        <v>364</v>
      </c>
      <c r="F28" s="407">
        <v>-1000</v>
      </c>
      <c r="G28" s="447">
        <v>23174</v>
      </c>
      <c r="H28" s="448">
        <v>22799</v>
      </c>
      <c r="I28" s="414">
        <f t="shared" si="2"/>
        <v>375</v>
      </c>
      <c r="J28" s="414">
        <f t="shared" si="3"/>
        <v>-375000</v>
      </c>
      <c r="K28" s="414">
        <f t="shared" si="0"/>
        <v>-0.375</v>
      </c>
      <c r="L28" s="447">
        <v>14343</v>
      </c>
      <c r="M28" s="448">
        <v>14403</v>
      </c>
      <c r="N28" s="414">
        <f t="shared" si="4"/>
        <v>-60</v>
      </c>
      <c r="O28" s="414">
        <f t="shared" si="5"/>
        <v>60000</v>
      </c>
      <c r="P28" s="414">
        <f t="shared" si="1"/>
        <v>0.06</v>
      </c>
      <c r="Q28" s="403"/>
    </row>
    <row r="29" spans="1:17" ht="22.5" customHeight="1">
      <c r="A29" s="329">
        <v>19</v>
      </c>
      <c r="B29" s="361" t="s">
        <v>171</v>
      </c>
      <c r="C29" s="395">
        <v>4864972</v>
      </c>
      <c r="D29" s="105" t="s">
        <v>13</v>
      </c>
      <c r="E29" s="118" t="s">
        <v>364</v>
      </c>
      <c r="F29" s="407">
        <v>-1000</v>
      </c>
      <c r="G29" s="447">
        <v>9878</v>
      </c>
      <c r="H29" s="448">
        <v>9297</v>
      </c>
      <c r="I29" s="414">
        <f t="shared" si="2"/>
        <v>581</v>
      </c>
      <c r="J29" s="414">
        <f t="shared" si="3"/>
        <v>-581000</v>
      </c>
      <c r="K29" s="414">
        <f t="shared" si="0"/>
        <v>-0.581</v>
      </c>
      <c r="L29" s="447">
        <v>40128</v>
      </c>
      <c r="M29" s="448">
        <v>40097</v>
      </c>
      <c r="N29" s="414">
        <f t="shared" si="4"/>
        <v>31</v>
      </c>
      <c r="O29" s="414">
        <f t="shared" si="5"/>
        <v>-31000</v>
      </c>
      <c r="P29" s="414">
        <f t="shared" si="1"/>
        <v>-0.031</v>
      </c>
      <c r="Q29" s="403"/>
    </row>
    <row r="30" spans="1:17" ht="22.5" customHeight="1">
      <c r="A30" s="329"/>
      <c r="B30" s="396" t="s">
        <v>174</v>
      </c>
      <c r="C30" s="395"/>
      <c r="D30" s="154"/>
      <c r="E30" s="154"/>
      <c r="F30" s="407"/>
      <c r="G30" s="633"/>
      <c r="H30" s="632"/>
      <c r="I30" s="414"/>
      <c r="J30" s="414"/>
      <c r="K30" s="414"/>
      <c r="L30" s="415"/>
      <c r="M30" s="414"/>
      <c r="N30" s="414"/>
      <c r="O30" s="414"/>
      <c r="P30" s="414"/>
      <c r="Q30" s="403"/>
    </row>
    <row r="31" spans="1:17" ht="22.5" customHeight="1">
      <c r="A31" s="329"/>
      <c r="B31" s="396" t="s">
        <v>42</v>
      </c>
      <c r="C31" s="395"/>
      <c r="D31" s="154"/>
      <c r="E31" s="154"/>
      <c r="F31" s="407"/>
      <c r="G31" s="633"/>
      <c r="H31" s="632"/>
      <c r="I31" s="414"/>
      <c r="J31" s="414"/>
      <c r="K31" s="414"/>
      <c r="L31" s="415"/>
      <c r="M31" s="414"/>
      <c r="N31" s="414"/>
      <c r="O31" s="414"/>
      <c r="P31" s="414"/>
      <c r="Q31" s="403"/>
    </row>
    <row r="32" spans="1:17" ht="22.5" customHeight="1">
      <c r="A32" s="329">
        <v>20</v>
      </c>
      <c r="B32" s="394" t="s">
        <v>175</v>
      </c>
      <c r="C32" s="395">
        <v>4864954</v>
      </c>
      <c r="D32" s="154" t="s">
        <v>13</v>
      </c>
      <c r="E32" s="118" t="s">
        <v>364</v>
      </c>
      <c r="F32" s="407">
        <v>1000</v>
      </c>
      <c r="G32" s="447">
        <v>4330</v>
      </c>
      <c r="H32" s="448">
        <v>4330</v>
      </c>
      <c r="I32" s="414">
        <f t="shared" si="2"/>
        <v>0</v>
      </c>
      <c r="J32" s="414">
        <f t="shared" si="3"/>
        <v>0</v>
      </c>
      <c r="K32" s="414">
        <f t="shared" si="0"/>
        <v>0</v>
      </c>
      <c r="L32" s="447">
        <v>3697</v>
      </c>
      <c r="M32" s="448">
        <v>3697</v>
      </c>
      <c r="N32" s="414">
        <f t="shared" si="4"/>
        <v>0</v>
      </c>
      <c r="O32" s="414">
        <f t="shared" si="5"/>
        <v>0</v>
      </c>
      <c r="P32" s="414">
        <f t="shared" si="1"/>
        <v>0</v>
      </c>
      <c r="Q32" s="403"/>
    </row>
    <row r="33" spans="1:17" ht="22.5" customHeight="1">
      <c r="A33" s="329">
        <v>21</v>
      </c>
      <c r="B33" s="394" t="s">
        <v>176</v>
      </c>
      <c r="C33" s="395">
        <v>4864955</v>
      </c>
      <c r="D33" s="154" t="s">
        <v>13</v>
      </c>
      <c r="E33" s="118" t="s">
        <v>364</v>
      </c>
      <c r="F33" s="407">
        <v>1000</v>
      </c>
      <c r="G33" s="447">
        <v>5744</v>
      </c>
      <c r="H33" s="448">
        <v>5745</v>
      </c>
      <c r="I33" s="414">
        <f t="shared" si="2"/>
        <v>-1</v>
      </c>
      <c r="J33" s="414">
        <f t="shared" si="3"/>
        <v>-1000</v>
      </c>
      <c r="K33" s="414">
        <f t="shared" si="0"/>
        <v>-0.001</v>
      </c>
      <c r="L33" s="447">
        <v>3915</v>
      </c>
      <c r="M33" s="448">
        <v>3919</v>
      </c>
      <c r="N33" s="414">
        <f t="shared" si="4"/>
        <v>-4</v>
      </c>
      <c r="O33" s="414">
        <f t="shared" si="5"/>
        <v>-4000</v>
      </c>
      <c r="P33" s="414">
        <f t="shared" si="1"/>
        <v>-0.004</v>
      </c>
      <c r="Q33" s="403"/>
    </row>
    <row r="34" spans="1:17" ht="22.5" customHeight="1">
      <c r="A34" s="329"/>
      <c r="B34" s="359" t="s">
        <v>177</v>
      </c>
      <c r="C34" s="395"/>
      <c r="D34" s="105"/>
      <c r="E34" s="105"/>
      <c r="F34" s="407"/>
      <c r="G34" s="633"/>
      <c r="H34" s="632"/>
      <c r="I34" s="414"/>
      <c r="J34" s="414"/>
      <c r="K34" s="414"/>
      <c r="L34" s="415"/>
      <c r="M34" s="414"/>
      <c r="N34" s="414"/>
      <c r="O34" s="414"/>
      <c r="P34" s="414"/>
      <c r="Q34" s="403"/>
    </row>
    <row r="35" spans="1:17" ht="22.5" customHeight="1">
      <c r="A35" s="329">
        <v>22</v>
      </c>
      <c r="B35" s="361" t="s">
        <v>16</v>
      </c>
      <c r="C35" s="395">
        <v>4864908</v>
      </c>
      <c r="D35" s="105" t="s">
        <v>13</v>
      </c>
      <c r="E35" s="118" t="s">
        <v>364</v>
      </c>
      <c r="F35" s="407">
        <v>-1000</v>
      </c>
      <c r="G35" s="447">
        <v>973089</v>
      </c>
      <c r="H35" s="448">
        <v>976482</v>
      </c>
      <c r="I35" s="414">
        <f t="shared" si="2"/>
        <v>-3393</v>
      </c>
      <c r="J35" s="414">
        <f t="shared" si="3"/>
        <v>3393000</v>
      </c>
      <c r="K35" s="414">
        <f t="shared" si="0"/>
        <v>3.393</v>
      </c>
      <c r="L35" s="447">
        <v>910088</v>
      </c>
      <c r="M35" s="448">
        <v>910094</v>
      </c>
      <c r="N35" s="414">
        <f t="shared" si="4"/>
        <v>-6</v>
      </c>
      <c r="O35" s="414">
        <f t="shared" si="5"/>
        <v>6000</v>
      </c>
      <c r="P35" s="414">
        <f t="shared" si="1"/>
        <v>0.006</v>
      </c>
      <c r="Q35" s="403"/>
    </row>
    <row r="36" spans="1:17" ht="22.5" customHeight="1">
      <c r="A36" s="329">
        <v>23</v>
      </c>
      <c r="B36" s="394" t="s">
        <v>17</v>
      </c>
      <c r="C36" s="395">
        <v>4864909</v>
      </c>
      <c r="D36" s="154" t="s">
        <v>13</v>
      </c>
      <c r="E36" s="118" t="s">
        <v>364</v>
      </c>
      <c r="F36" s="407">
        <v>-1000</v>
      </c>
      <c r="G36" s="447">
        <v>993959</v>
      </c>
      <c r="H36" s="448">
        <v>994478</v>
      </c>
      <c r="I36" s="414">
        <f t="shared" si="2"/>
        <v>-519</v>
      </c>
      <c r="J36" s="414">
        <f t="shared" si="3"/>
        <v>519000</v>
      </c>
      <c r="K36" s="414">
        <f t="shared" si="0"/>
        <v>0.519</v>
      </c>
      <c r="L36" s="447">
        <v>886215</v>
      </c>
      <c r="M36" s="448">
        <v>887629</v>
      </c>
      <c r="N36" s="414">
        <f t="shared" si="4"/>
        <v>-1414</v>
      </c>
      <c r="O36" s="414">
        <f t="shared" si="5"/>
        <v>1414000</v>
      </c>
      <c r="P36" s="414">
        <f t="shared" si="1"/>
        <v>1.414</v>
      </c>
      <c r="Q36" s="403"/>
    </row>
    <row r="37" spans="1:17" ht="22.5" customHeight="1">
      <c r="A37" s="329"/>
      <c r="B37" s="394"/>
      <c r="C37" s="395"/>
      <c r="D37" s="154"/>
      <c r="E37" s="154"/>
      <c r="F37" s="407"/>
      <c r="G37" s="633"/>
      <c r="H37" s="632"/>
      <c r="I37" s="414"/>
      <c r="J37" s="414"/>
      <c r="K37" s="414"/>
      <c r="L37" s="415"/>
      <c r="M37" s="414"/>
      <c r="N37" s="414"/>
      <c r="O37" s="414"/>
      <c r="P37" s="414"/>
      <c r="Q37" s="403"/>
    </row>
    <row r="38" spans="1:17" ht="22.5" customHeight="1">
      <c r="A38" s="329"/>
      <c r="B38" s="396" t="s">
        <v>178</v>
      </c>
      <c r="C38" s="395"/>
      <c r="D38" s="154"/>
      <c r="E38" s="154"/>
      <c r="F38" s="404"/>
      <c r="G38" s="633"/>
      <c r="H38" s="632"/>
      <c r="I38" s="414"/>
      <c r="J38" s="414"/>
      <c r="K38" s="414"/>
      <c r="L38" s="415"/>
      <c r="M38" s="414"/>
      <c r="N38" s="414"/>
      <c r="O38" s="414"/>
      <c r="P38" s="414"/>
      <c r="Q38" s="403"/>
    </row>
    <row r="39" spans="1:17" ht="22.5" customHeight="1">
      <c r="A39" s="329">
        <v>24</v>
      </c>
      <c r="B39" s="394" t="s">
        <v>133</v>
      </c>
      <c r="C39" s="395">
        <v>4864964</v>
      </c>
      <c r="D39" s="154" t="s">
        <v>13</v>
      </c>
      <c r="E39" s="118" t="s">
        <v>364</v>
      </c>
      <c r="F39" s="407">
        <v>-1000</v>
      </c>
      <c r="G39" s="447">
        <v>307</v>
      </c>
      <c r="H39" s="448">
        <v>307</v>
      </c>
      <c r="I39" s="414">
        <f t="shared" si="2"/>
        <v>0</v>
      </c>
      <c r="J39" s="414">
        <f t="shared" si="3"/>
        <v>0</v>
      </c>
      <c r="K39" s="414">
        <f t="shared" si="0"/>
        <v>0</v>
      </c>
      <c r="L39" s="447">
        <v>1070</v>
      </c>
      <c r="M39" s="448">
        <v>2910</v>
      </c>
      <c r="N39" s="414">
        <f t="shared" si="4"/>
        <v>-1840</v>
      </c>
      <c r="O39" s="414">
        <f t="shared" si="5"/>
        <v>1840000</v>
      </c>
      <c r="P39" s="414">
        <f t="shared" si="1"/>
        <v>1.84</v>
      </c>
      <c r="Q39" s="403"/>
    </row>
    <row r="40" spans="1:17" ht="22.5" customHeight="1">
      <c r="A40" s="329">
        <v>25</v>
      </c>
      <c r="B40" s="394" t="s">
        <v>134</v>
      </c>
      <c r="C40" s="395">
        <v>4864965</v>
      </c>
      <c r="D40" s="154" t="s">
        <v>13</v>
      </c>
      <c r="E40" s="118" t="s">
        <v>364</v>
      </c>
      <c r="F40" s="407">
        <v>-1000</v>
      </c>
      <c r="G40" s="447">
        <v>448</v>
      </c>
      <c r="H40" s="448">
        <v>448</v>
      </c>
      <c r="I40" s="414">
        <f t="shared" si="2"/>
        <v>0</v>
      </c>
      <c r="J40" s="414">
        <f t="shared" si="3"/>
        <v>0</v>
      </c>
      <c r="K40" s="414">
        <f t="shared" si="0"/>
        <v>0</v>
      </c>
      <c r="L40" s="447">
        <v>993848</v>
      </c>
      <c r="M40" s="448">
        <v>995557</v>
      </c>
      <c r="N40" s="414">
        <f t="shared" si="4"/>
        <v>-1709</v>
      </c>
      <c r="O40" s="414">
        <f t="shared" si="5"/>
        <v>1709000</v>
      </c>
      <c r="P40" s="414">
        <f t="shared" si="1"/>
        <v>1.709</v>
      </c>
      <c r="Q40" s="403"/>
    </row>
    <row r="41" spans="1:17" ht="22.5" customHeight="1">
      <c r="A41" s="329">
        <v>26</v>
      </c>
      <c r="B41" s="394" t="s">
        <v>179</v>
      </c>
      <c r="C41" s="395">
        <v>4864890</v>
      </c>
      <c r="D41" s="154" t="s">
        <v>13</v>
      </c>
      <c r="E41" s="118" t="s">
        <v>364</v>
      </c>
      <c r="F41" s="407">
        <v>-1000</v>
      </c>
      <c r="G41" s="447">
        <v>997847</v>
      </c>
      <c r="H41" s="448">
        <v>997750</v>
      </c>
      <c r="I41" s="414">
        <f t="shared" si="2"/>
        <v>97</v>
      </c>
      <c r="J41" s="414">
        <f t="shared" si="3"/>
        <v>-97000</v>
      </c>
      <c r="K41" s="414">
        <f t="shared" si="0"/>
        <v>-0.097</v>
      </c>
      <c r="L41" s="447">
        <v>959360</v>
      </c>
      <c r="M41" s="448">
        <v>959548</v>
      </c>
      <c r="N41" s="414">
        <f t="shared" si="4"/>
        <v>-188</v>
      </c>
      <c r="O41" s="414">
        <f t="shared" si="5"/>
        <v>188000</v>
      </c>
      <c r="P41" s="414">
        <f t="shared" si="1"/>
        <v>0.188</v>
      </c>
      <c r="Q41" s="403"/>
    </row>
    <row r="42" spans="1:17" ht="22.5" customHeight="1">
      <c r="A42" s="329">
        <v>27</v>
      </c>
      <c r="B42" s="361" t="s">
        <v>180</v>
      </c>
      <c r="C42" s="395">
        <v>4864891</v>
      </c>
      <c r="D42" s="105" t="s">
        <v>13</v>
      </c>
      <c r="E42" s="118" t="s">
        <v>364</v>
      </c>
      <c r="F42" s="407">
        <v>-1000</v>
      </c>
      <c r="G42" s="447"/>
      <c r="H42" s="448"/>
      <c r="I42" s="414">
        <f t="shared" si="2"/>
        <v>0</v>
      </c>
      <c r="J42" s="414">
        <f t="shared" si="3"/>
        <v>0</v>
      </c>
      <c r="K42" s="414">
        <f t="shared" si="0"/>
        <v>0</v>
      </c>
      <c r="L42" s="447"/>
      <c r="M42" s="448"/>
      <c r="N42" s="414">
        <f t="shared" si="4"/>
        <v>0</v>
      </c>
      <c r="O42" s="414">
        <f t="shared" si="5"/>
        <v>0</v>
      </c>
      <c r="P42" s="414">
        <f t="shared" si="1"/>
        <v>0</v>
      </c>
      <c r="Q42" s="403"/>
    </row>
    <row r="43" spans="1:17" ht="22.5" customHeight="1">
      <c r="A43" s="329">
        <v>28</v>
      </c>
      <c r="B43" s="394" t="s">
        <v>181</v>
      </c>
      <c r="C43" s="395">
        <v>4864906</v>
      </c>
      <c r="D43" s="154" t="s">
        <v>13</v>
      </c>
      <c r="E43" s="118" t="s">
        <v>364</v>
      </c>
      <c r="F43" s="407">
        <v>-1000</v>
      </c>
      <c r="G43" s="447">
        <v>999631</v>
      </c>
      <c r="H43" s="448">
        <v>999631</v>
      </c>
      <c r="I43" s="414">
        <f t="shared" si="2"/>
        <v>0</v>
      </c>
      <c r="J43" s="414">
        <f t="shared" si="3"/>
        <v>0</v>
      </c>
      <c r="K43" s="414">
        <f t="shared" si="0"/>
        <v>0</v>
      </c>
      <c r="L43" s="447">
        <v>950632</v>
      </c>
      <c r="M43" s="448">
        <v>954100</v>
      </c>
      <c r="N43" s="414">
        <f t="shared" si="4"/>
        <v>-3468</v>
      </c>
      <c r="O43" s="414">
        <f t="shared" si="5"/>
        <v>3468000</v>
      </c>
      <c r="P43" s="414">
        <f t="shared" si="1"/>
        <v>3.468</v>
      </c>
      <c r="Q43" s="403"/>
    </row>
    <row r="44" spans="1:17" ht="22.5" customHeight="1" thickBot="1">
      <c r="A44" s="329">
        <v>29</v>
      </c>
      <c r="B44" s="394" t="s">
        <v>182</v>
      </c>
      <c r="C44" s="395">
        <v>4864907</v>
      </c>
      <c r="D44" s="154" t="s">
        <v>13</v>
      </c>
      <c r="E44" s="118" t="s">
        <v>364</v>
      </c>
      <c r="F44" s="593">
        <v>-1000</v>
      </c>
      <c r="G44" s="447">
        <v>999031</v>
      </c>
      <c r="H44" s="448">
        <v>999031</v>
      </c>
      <c r="I44" s="414">
        <f t="shared" si="2"/>
        <v>0</v>
      </c>
      <c r="J44" s="414">
        <f t="shared" si="3"/>
        <v>0</v>
      </c>
      <c r="K44" s="414">
        <f t="shared" si="0"/>
        <v>0</v>
      </c>
      <c r="L44" s="447">
        <v>942053</v>
      </c>
      <c r="M44" s="448">
        <v>946468</v>
      </c>
      <c r="N44" s="414">
        <f t="shared" si="4"/>
        <v>-4415</v>
      </c>
      <c r="O44" s="414">
        <f t="shared" si="5"/>
        <v>4415000</v>
      </c>
      <c r="P44" s="414">
        <f t="shared" si="1"/>
        <v>4.415</v>
      </c>
      <c r="Q44" s="403"/>
    </row>
    <row r="45" spans="1:17" ht="18" customHeight="1" thickTop="1">
      <c r="A45" s="358"/>
      <c r="B45" s="397"/>
      <c r="C45" s="398"/>
      <c r="D45" s="315"/>
      <c r="E45" s="316"/>
      <c r="F45" s="407"/>
      <c r="G45" s="634"/>
      <c r="H45" s="635"/>
      <c r="I45" s="420"/>
      <c r="J45" s="420"/>
      <c r="K45" s="420"/>
      <c r="L45" s="420"/>
      <c r="M45" s="421"/>
      <c r="N45" s="420"/>
      <c r="O45" s="420"/>
      <c r="P45" s="420"/>
      <c r="Q45" s="27"/>
    </row>
    <row r="46" spans="1:17" ht="18" customHeight="1" thickBot="1">
      <c r="A46" s="540" t="s">
        <v>353</v>
      </c>
      <c r="B46" s="399"/>
      <c r="C46" s="400"/>
      <c r="D46" s="317"/>
      <c r="E46" s="318"/>
      <c r="F46" s="407"/>
      <c r="G46" s="636"/>
      <c r="H46" s="637"/>
      <c r="I46" s="424"/>
      <c r="J46" s="424"/>
      <c r="K46" s="424"/>
      <c r="L46" s="424"/>
      <c r="M46" s="425"/>
      <c r="N46" s="424"/>
      <c r="O46" s="424"/>
      <c r="P46" s="550" t="str">
        <f>NDPL!$Q$1</f>
        <v>APRIL-2011</v>
      </c>
      <c r="Q46" s="550"/>
    </row>
    <row r="47" spans="1:17" ht="21" customHeight="1" thickTop="1">
      <c r="A47" s="356"/>
      <c r="B47" s="359" t="s">
        <v>183</v>
      </c>
      <c r="C47" s="395"/>
      <c r="D47" s="105"/>
      <c r="E47" s="105"/>
      <c r="F47" s="594"/>
      <c r="G47" s="633"/>
      <c r="H47" s="632"/>
      <c r="I47" s="414"/>
      <c r="J47" s="414"/>
      <c r="K47" s="414"/>
      <c r="L47" s="415"/>
      <c r="M47" s="414"/>
      <c r="N47" s="414"/>
      <c r="O47" s="414"/>
      <c r="P47" s="414"/>
      <c r="Q47" s="183"/>
    </row>
    <row r="48" spans="1:17" ht="21" customHeight="1">
      <c r="A48" s="329">
        <v>30</v>
      </c>
      <c r="B48" s="394" t="s">
        <v>16</v>
      </c>
      <c r="C48" s="395">
        <v>4864988</v>
      </c>
      <c r="D48" s="154" t="s">
        <v>13</v>
      </c>
      <c r="E48" s="118" t="s">
        <v>364</v>
      </c>
      <c r="F48" s="407">
        <v>-1000</v>
      </c>
      <c r="G48" s="447">
        <v>998786</v>
      </c>
      <c r="H48" s="448">
        <v>998778</v>
      </c>
      <c r="I48" s="414">
        <f t="shared" si="2"/>
        <v>8</v>
      </c>
      <c r="J48" s="414">
        <f t="shared" si="3"/>
        <v>-8000</v>
      </c>
      <c r="K48" s="414">
        <f t="shared" si="0"/>
        <v>-0.008</v>
      </c>
      <c r="L48" s="447">
        <v>976312</v>
      </c>
      <c r="M48" s="448">
        <v>977134</v>
      </c>
      <c r="N48" s="414">
        <f t="shared" si="4"/>
        <v>-822</v>
      </c>
      <c r="O48" s="414">
        <f t="shared" si="5"/>
        <v>822000</v>
      </c>
      <c r="P48" s="414">
        <f t="shared" si="1"/>
        <v>0.822</v>
      </c>
      <c r="Q48" s="183"/>
    </row>
    <row r="49" spans="1:17" ht="21" customHeight="1">
      <c r="A49" s="329">
        <v>31</v>
      </c>
      <c r="B49" s="394" t="s">
        <v>17</v>
      </c>
      <c r="C49" s="395">
        <v>4864989</v>
      </c>
      <c r="D49" s="154" t="s">
        <v>13</v>
      </c>
      <c r="E49" s="118" t="s">
        <v>364</v>
      </c>
      <c r="F49" s="407">
        <v>-1000</v>
      </c>
      <c r="G49" s="447">
        <v>29</v>
      </c>
      <c r="H49" s="448">
        <v>22</v>
      </c>
      <c r="I49" s="414">
        <f t="shared" si="2"/>
        <v>7</v>
      </c>
      <c r="J49" s="414">
        <f t="shared" si="3"/>
        <v>-7000</v>
      </c>
      <c r="K49" s="414">
        <f t="shared" si="0"/>
        <v>-0.007</v>
      </c>
      <c r="L49" s="447">
        <v>992962</v>
      </c>
      <c r="M49" s="448">
        <v>993729</v>
      </c>
      <c r="N49" s="414">
        <f t="shared" si="4"/>
        <v>-767</v>
      </c>
      <c r="O49" s="414">
        <f t="shared" si="5"/>
        <v>767000</v>
      </c>
      <c r="P49" s="414">
        <f t="shared" si="1"/>
        <v>0.767</v>
      </c>
      <c r="Q49" s="183"/>
    </row>
    <row r="50" spans="1:17" ht="21" customHeight="1">
      <c r="A50" s="329">
        <v>32</v>
      </c>
      <c r="B50" s="394" t="s">
        <v>18</v>
      </c>
      <c r="C50" s="395">
        <v>4864979</v>
      </c>
      <c r="D50" s="154" t="s">
        <v>13</v>
      </c>
      <c r="E50" s="118" t="s">
        <v>364</v>
      </c>
      <c r="F50" s="407">
        <v>-2000</v>
      </c>
      <c r="G50" s="447">
        <v>989892</v>
      </c>
      <c r="H50" s="448">
        <v>989863</v>
      </c>
      <c r="I50" s="414">
        <f t="shared" si="2"/>
        <v>29</v>
      </c>
      <c r="J50" s="414">
        <f t="shared" si="3"/>
        <v>-58000</v>
      </c>
      <c r="K50" s="414">
        <f t="shared" si="0"/>
        <v>-0.058</v>
      </c>
      <c r="L50" s="447">
        <v>980174</v>
      </c>
      <c r="M50" s="448">
        <v>981402</v>
      </c>
      <c r="N50" s="414">
        <f t="shared" si="4"/>
        <v>-1228</v>
      </c>
      <c r="O50" s="414">
        <f t="shared" si="5"/>
        <v>2456000</v>
      </c>
      <c r="P50" s="414">
        <f t="shared" si="1"/>
        <v>2.456</v>
      </c>
      <c r="Q50" s="595"/>
    </row>
    <row r="51" spans="1:17" ht="21" customHeight="1">
      <c r="A51" s="329"/>
      <c r="B51" s="396" t="s">
        <v>184</v>
      </c>
      <c r="C51" s="395"/>
      <c r="D51" s="154"/>
      <c r="E51" s="154"/>
      <c r="F51" s="407"/>
      <c r="G51" s="633"/>
      <c r="H51" s="632"/>
      <c r="I51" s="414"/>
      <c r="J51" s="414"/>
      <c r="K51" s="414"/>
      <c r="L51" s="415"/>
      <c r="M51" s="414"/>
      <c r="N51" s="414"/>
      <c r="O51" s="414"/>
      <c r="P51" s="414"/>
      <c r="Q51" s="183"/>
    </row>
    <row r="52" spans="1:17" ht="21" customHeight="1">
      <c r="A52" s="329">
        <v>33</v>
      </c>
      <c r="B52" s="394" t="s">
        <v>16</v>
      </c>
      <c r="C52" s="395">
        <v>4864966</v>
      </c>
      <c r="D52" s="154" t="s">
        <v>13</v>
      </c>
      <c r="E52" s="118" t="s">
        <v>364</v>
      </c>
      <c r="F52" s="407">
        <v>-1000</v>
      </c>
      <c r="G52" s="447">
        <v>998261</v>
      </c>
      <c r="H52" s="448">
        <v>998261</v>
      </c>
      <c r="I52" s="414">
        <f t="shared" si="2"/>
        <v>0</v>
      </c>
      <c r="J52" s="414">
        <f t="shared" si="3"/>
        <v>0</v>
      </c>
      <c r="K52" s="414">
        <f t="shared" si="0"/>
        <v>0</v>
      </c>
      <c r="L52" s="447">
        <v>948509</v>
      </c>
      <c r="M52" s="448">
        <v>948551</v>
      </c>
      <c r="N52" s="414">
        <f t="shared" si="4"/>
        <v>-42</v>
      </c>
      <c r="O52" s="414">
        <f t="shared" si="5"/>
        <v>42000</v>
      </c>
      <c r="P52" s="414">
        <f t="shared" si="1"/>
        <v>0.042</v>
      </c>
      <c r="Q52" s="183"/>
    </row>
    <row r="53" spans="1:17" ht="21" customHeight="1">
      <c r="A53" s="329">
        <v>34</v>
      </c>
      <c r="B53" s="394" t="s">
        <v>17</v>
      </c>
      <c r="C53" s="395">
        <v>4864967</v>
      </c>
      <c r="D53" s="154" t="s">
        <v>13</v>
      </c>
      <c r="E53" s="118" t="s">
        <v>364</v>
      </c>
      <c r="F53" s="407">
        <v>-1000</v>
      </c>
      <c r="G53" s="447">
        <v>1169</v>
      </c>
      <c r="H53" s="448">
        <v>1007</v>
      </c>
      <c r="I53" s="414">
        <f t="shared" si="2"/>
        <v>162</v>
      </c>
      <c r="J53" s="414">
        <f t="shared" si="3"/>
        <v>-162000</v>
      </c>
      <c r="K53" s="414">
        <f t="shared" si="0"/>
        <v>-0.162</v>
      </c>
      <c r="L53" s="447">
        <v>962599</v>
      </c>
      <c r="M53" s="448">
        <v>964038</v>
      </c>
      <c r="N53" s="414">
        <f t="shared" si="4"/>
        <v>-1439</v>
      </c>
      <c r="O53" s="414">
        <f t="shared" si="5"/>
        <v>1439000</v>
      </c>
      <c r="P53" s="414">
        <f t="shared" si="1"/>
        <v>1.439</v>
      </c>
      <c r="Q53" s="183"/>
    </row>
    <row r="54" spans="1:17" ht="21" customHeight="1">
      <c r="A54" s="329">
        <v>35</v>
      </c>
      <c r="B54" s="394" t="s">
        <v>18</v>
      </c>
      <c r="C54" s="395">
        <v>4865048</v>
      </c>
      <c r="D54" s="154" t="s">
        <v>13</v>
      </c>
      <c r="E54" s="118" t="s">
        <v>364</v>
      </c>
      <c r="F54" s="407">
        <v>-1000</v>
      </c>
      <c r="G54" s="447">
        <v>998455</v>
      </c>
      <c r="H54" s="448">
        <v>998482</v>
      </c>
      <c r="I54" s="414">
        <f t="shared" si="2"/>
        <v>-27</v>
      </c>
      <c r="J54" s="414">
        <f t="shared" si="3"/>
        <v>27000</v>
      </c>
      <c r="K54" s="414">
        <f t="shared" si="0"/>
        <v>0.027</v>
      </c>
      <c r="L54" s="447">
        <v>951645</v>
      </c>
      <c r="M54" s="448">
        <v>954226</v>
      </c>
      <c r="N54" s="414">
        <f t="shared" si="4"/>
        <v>-2581</v>
      </c>
      <c r="O54" s="414">
        <f t="shared" si="5"/>
        <v>2581000</v>
      </c>
      <c r="P54" s="414">
        <f t="shared" si="1"/>
        <v>2.581</v>
      </c>
      <c r="Q54" s="183"/>
    </row>
    <row r="55" spans="1:17" ht="21" customHeight="1">
      <c r="A55" s="329"/>
      <c r="B55" s="396" t="s">
        <v>124</v>
      </c>
      <c r="C55" s="395"/>
      <c r="D55" s="154"/>
      <c r="E55" s="118"/>
      <c r="F55" s="404"/>
      <c r="G55" s="633"/>
      <c r="H55" s="638"/>
      <c r="I55" s="414"/>
      <c r="J55" s="414"/>
      <c r="K55" s="414"/>
      <c r="L55" s="415"/>
      <c r="M55" s="411"/>
      <c r="N55" s="414"/>
      <c r="O55" s="414"/>
      <c r="P55" s="414"/>
      <c r="Q55" s="183"/>
    </row>
    <row r="56" spans="1:17" ht="21" customHeight="1">
      <c r="A56" s="329">
        <v>36</v>
      </c>
      <c r="B56" s="394" t="s">
        <v>387</v>
      </c>
      <c r="C56" s="395">
        <v>4864827</v>
      </c>
      <c r="D56" s="154" t="s">
        <v>13</v>
      </c>
      <c r="E56" s="118" t="s">
        <v>364</v>
      </c>
      <c r="F56" s="404">
        <v>-666.666</v>
      </c>
      <c r="G56" s="447">
        <v>783</v>
      </c>
      <c r="H56" s="448">
        <v>783</v>
      </c>
      <c r="I56" s="414">
        <f>G56-H56</f>
        <v>0</v>
      </c>
      <c r="J56" s="414">
        <f t="shared" si="3"/>
        <v>0</v>
      </c>
      <c r="K56" s="414">
        <f t="shared" si="0"/>
        <v>0</v>
      </c>
      <c r="L56" s="447">
        <v>597</v>
      </c>
      <c r="M56" s="448">
        <v>597</v>
      </c>
      <c r="N56" s="414">
        <f>L56-M56</f>
        <v>0</v>
      </c>
      <c r="O56" s="414">
        <f t="shared" si="5"/>
        <v>0</v>
      </c>
      <c r="P56" s="414">
        <f t="shared" si="1"/>
        <v>0</v>
      </c>
      <c r="Q56" s="596"/>
    </row>
    <row r="57" spans="1:17" ht="21" customHeight="1">
      <c r="A57" s="329">
        <v>37</v>
      </c>
      <c r="B57" s="394" t="s">
        <v>186</v>
      </c>
      <c r="C57" s="395">
        <v>4864828</v>
      </c>
      <c r="D57" s="154" t="s">
        <v>13</v>
      </c>
      <c r="E57" s="118" t="s">
        <v>364</v>
      </c>
      <c r="F57" s="404">
        <v>-666.666</v>
      </c>
      <c r="G57" s="447">
        <v>991974</v>
      </c>
      <c r="H57" s="448">
        <v>993260</v>
      </c>
      <c r="I57" s="414">
        <f>G57-H57</f>
        <v>-1286</v>
      </c>
      <c r="J57" s="414">
        <f t="shared" si="3"/>
        <v>857332.476</v>
      </c>
      <c r="K57" s="414">
        <f t="shared" si="0"/>
        <v>0.8573324760000001</v>
      </c>
      <c r="L57" s="447">
        <v>996458</v>
      </c>
      <c r="M57" s="448">
        <v>997307</v>
      </c>
      <c r="N57" s="414">
        <f>L57-M57</f>
        <v>-849</v>
      </c>
      <c r="O57" s="414">
        <f t="shared" si="5"/>
        <v>565999.434</v>
      </c>
      <c r="P57" s="414">
        <f t="shared" si="1"/>
        <v>0.565999434</v>
      </c>
      <c r="Q57" s="183"/>
    </row>
    <row r="58" spans="1:17" ht="22.5" customHeight="1">
      <c r="A58" s="329"/>
      <c r="B58" s="601" t="s">
        <v>392</v>
      </c>
      <c r="C58" s="395"/>
      <c r="D58" s="154"/>
      <c r="E58" s="118"/>
      <c r="F58" s="404"/>
      <c r="G58" s="633"/>
      <c r="H58" s="638"/>
      <c r="I58" s="414"/>
      <c r="J58" s="414"/>
      <c r="K58" s="414"/>
      <c r="L58" s="418"/>
      <c r="M58" s="411"/>
      <c r="N58" s="414"/>
      <c r="O58" s="414"/>
      <c r="P58" s="414"/>
      <c r="Q58" s="183"/>
    </row>
    <row r="59" spans="1:17" ht="21" customHeight="1">
      <c r="A59" s="329">
        <v>38</v>
      </c>
      <c r="B59" s="394" t="s">
        <v>387</v>
      </c>
      <c r="C59" s="395">
        <v>4865024</v>
      </c>
      <c r="D59" s="154" t="s">
        <v>13</v>
      </c>
      <c r="E59" s="118" t="s">
        <v>364</v>
      </c>
      <c r="F59" s="602">
        <v>-2000</v>
      </c>
      <c r="G59" s="447">
        <v>179</v>
      </c>
      <c r="H59" s="448">
        <v>161</v>
      </c>
      <c r="I59" s="414">
        <f>G59-H59</f>
        <v>18</v>
      </c>
      <c r="J59" s="414">
        <f t="shared" si="3"/>
        <v>-36000</v>
      </c>
      <c r="K59" s="414">
        <f t="shared" si="0"/>
        <v>-0.036</v>
      </c>
      <c r="L59" s="447">
        <v>474</v>
      </c>
      <c r="M59" s="448">
        <v>451</v>
      </c>
      <c r="N59" s="414">
        <f>L59-M59</f>
        <v>23</v>
      </c>
      <c r="O59" s="414">
        <f t="shared" si="5"/>
        <v>-46000</v>
      </c>
      <c r="P59" s="414">
        <f t="shared" si="1"/>
        <v>-0.046</v>
      </c>
      <c r="Q59" s="183"/>
    </row>
    <row r="60" spans="1:17" ht="21" customHeight="1">
      <c r="A60" s="329">
        <v>39</v>
      </c>
      <c r="B60" s="394" t="s">
        <v>186</v>
      </c>
      <c r="C60" s="395">
        <v>4864920</v>
      </c>
      <c r="D60" s="154" t="s">
        <v>13</v>
      </c>
      <c r="E60" s="118" t="s">
        <v>364</v>
      </c>
      <c r="F60" s="602">
        <v>-2000</v>
      </c>
      <c r="G60" s="447">
        <v>996895</v>
      </c>
      <c r="H60" s="448">
        <v>996871</v>
      </c>
      <c r="I60" s="414">
        <f>G60-H60</f>
        <v>24</v>
      </c>
      <c r="J60" s="414">
        <f t="shared" si="3"/>
        <v>-48000</v>
      </c>
      <c r="K60" s="414">
        <f t="shared" si="0"/>
        <v>-0.048</v>
      </c>
      <c r="L60" s="447">
        <v>999795</v>
      </c>
      <c r="M60" s="448">
        <v>999777</v>
      </c>
      <c r="N60" s="414">
        <f>L60-M60</f>
        <v>18</v>
      </c>
      <c r="O60" s="414">
        <f t="shared" si="5"/>
        <v>-36000</v>
      </c>
      <c r="P60" s="414">
        <f t="shared" si="1"/>
        <v>-0.036</v>
      </c>
      <c r="Q60" s="183"/>
    </row>
    <row r="61" spans="1:17" ht="21" customHeight="1">
      <c r="A61" s="329"/>
      <c r="B61" s="359" t="s">
        <v>109</v>
      </c>
      <c r="C61" s="395"/>
      <c r="D61" s="105"/>
      <c r="E61" s="105"/>
      <c r="F61" s="404"/>
      <c r="G61" s="633"/>
      <c r="H61" s="632"/>
      <c r="I61" s="414"/>
      <c r="J61" s="414"/>
      <c r="K61" s="414"/>
      <c r="L61" s="415"/>
      <c r="M61" s="414"/>
      <c r="N61" s="414"/>
      <c r="O61" s="414"/>
      <c r="P61" s="414"/>
      <c r="Q61" s="183"/>
    </row>
    <row r="62" spans="1:17" ht="21" customHeight="1">
      <c r="A62" s="329">
        <v>40</v>
      </c>
      <c r="B62" s="394" t="s">
        <v>121</v>
      </c>
      <c r="C62" s="395">
        <v>4864951</v>
      </c>
      <c r="D62" s="154" t="s">
        <v>13</v>
      </c>
      <c r="E62" s="118" t="s">
        <v>364</v>
      </c>
      <c r="F62" s="407">
        <v>1000</v>
      </c>
      <c r="G62" s="447">
        <v>999666</v>
      </c>
      <c r="H62" s="448">
        <v>999741</v>
      </c>
      <c r="I62" s="414">
        <f t="shared" si="2"/>
        <v>-75</v>
      </c>
      <c r="J62" s="414">
        <f t="shared" si="3"/>
        <v>-75000</v>
      </c>
      <c r="K62" s="414">
        <f t="shared" si="0"/>
        <v>-0.075</v>
      </c>
      <c r="L62" s="447">
        <v>35473</v>
      </c>
      <c r="M62" s="448">
        <v>35621</v>
      </c>
      <c r="N62" s="414">
        <f t="shared" si="4"/>
        <v>-148</v>
      </c>
      <c r="O62" s="414">
        <f t="shared" si="5"/>
        <v>-148000</v>
      </c>
      <c r="P62" s="414">
        <f t="shared" si="1"/>
        <v>-0.148</v>
      </c>
      <c r="Q62" s="183"/>
    </row>
    <row r="63" spans="1:17" ht="21" customHeight="1">
      <c r="A63" s="329">
        <v>41</v>
      </c>
      <c r="B63" s="394" t="s">
        <v>122</v>
      </c>
      <c r="C63" s="395">
        <v>4902501</v>
      </c>
      <c r="D63" s="154" t="s">
        <v>13</v>
      </c>
      <c r="E63" s="118" t="s">
        <v>364</v>
      </c>
      <c r="F63" s="407">
        <v>1333.33</v>
      </c>
      <c r="G63" s="447">
        <v>999589</v>
      </c>
      <c r="H63" s="448">
        <v>999651</v>
      </c>
      <c r="I63" s="411">
        <f t="shared" si="2"/>
        <v>-62</v>
      </c>
      <c r="J63" s="411">
        <f t="shared" si="3"/>
        <v>-82666.45999999999</v>
      </c>
      <c r="K63" s="723">
        <f t="shared" si="0"/>
        <v>-0.08266646</v>
      </c>
      <c r="L63" s="447">
        <v>252</v>
      </c>
      <c r="M63" s="448">
        <v>323</v>
      </c>
      <c r="N63" s="414">
        <f t="shared" si="4"/>
        <v>-71</v>
      </c>
      <c r="O63" s="414">
        <f t="shared" si="5"/>
        <v>-94666.43</v>
      </c>
      <c r="P63" s="724">
        <f t="shared" si="1"/>
        <v>-0.09466643</v>
      </c>
      <c r="Q63" s="183"/>
    </row>
    <row r="64" spans="1:17" ht="21" customHeight="1">
      <c r="A64" s="329"/>
      <c r="B64" s="359"/>
      <c r="C64" s="395"/>
      <c r="D64" s="154"/>
      <c r="E64" s="118"/>
      <c r="F64" s="407"/>
      <c r="G64" s="633"/>
      <c r="H64" s="638"/>
      <c r="I64" s="411"/>
      <c r="J64" s="414"/>
      <c r="K64" s="414"/>
      <c r="L64" s="415"/>
      <c r="M64" s="411"/>
      <c r="N64" s="411"/>
      <c r="O64" s="414"/>
      <c r="P64" s="414"/>
      <c r="Q64" s="183"/>
    </row>
    <row r="65" spans="1:17" ht="21" customHeight="1">
      <c r="A65" s="329"/>
      <c r="B65" s="396" t="s">
        <v>185</v>
      </c>
      <c r="C65" s="395"/>
      <c r="D65" s="154"/>
      <c r="E65" s="154"/>
      <c r="F65" s="407"/>
      <c r="G65" s="633"/>
      <c r="H65" s="632"/>
      <c r="I65" s="414"/>
      <c r="J65" s="414"/>
      <c r="K65" s="414"/>
      <c r="L65" s="415"/>
      <c r="M65" s="414"/>
      <c r="N65" s="414"/>
      <c r="O65" s="414"/>
      <c r="P65" s="414"/>
      <c r="Q65" s="183"/>
    </row>
    <row r="66" spans="1:17" ht="21" customHeight="1">
      <c r="A66" s="329">
        <v>42</v>
      </c>
      <c r="B66" s="394" t="s">
        <v>39</v>
      </c>
      <c r="C66" s="395">
        <v>4864990</v>
      </c>
      <c r="D66" s="154" t="s">
        <v>13</v>
      </c>
      <c r="E66" s="118" t="s">
        <v>364</v>
      </c>
      <c r="F66" s="407">
        <v>-1000</v>
      </c>
      <c r="G66" s="447">
        <v>2902</v>
      </c>
      <c r="H66" s="448">
        <v>2846</v>
      </c>
      <c r="I66" s="414">
        <f t="shared" si="2"/>
        <v>56</v>
      </c>
      <c r="J66" s="414">
        <f t="shared" si="3"/>
        <v>-56000</v>
      </c>
      <c r="K66" s="414">
        <f t="shared" si="0"/>
        <v>-0.056</v>
      </c>
      <c r="L66" s="447">
        <v>982029</v>
      </c>
      <c r="M66" s="448">
        <v>982001</v>
      </c>
      <c r="N66" s="414">
        <f t="shared" si="4"/>
        <v>28</v>
      </c>
      <c r="O66" s="414">
        <f t="shared" si="5"/>
        <v>-28000</v>
      </c>
      <c r="P66" s="414">
        <f t="shared" si="1"/>
        <v>-0.028</v>
      </c>
      <c r="Q66" s="183"/>
    </row>
    <row r="67" spans="1:17" ht="21" customHeight="1">
      <c r="A67" s="329">
        <v>43</v>
      </c>
      <c r="B67" s="394" t="s">
        <v>186</v>
      </c>
      <c r="C67" s="395">
        <v>4864991</v>
      </c>
      <c r="D67" s="154" t="s">
        <v>13</v>
      </c>
      <c r="E67" s="118" t="s">
        <v>364</v>
      </c>
      <c r="F67" s="407">
        <v>-1000</v>
      </c>
      <c r="G67" s="447">
        <v>999342</v>
      </c>
      <c r="H67" s="448">
        <v>999110</v>
      </c>
      <c r="I67" s="414">
        <f t="shared" si="2"/>
        <v>232</v>
      </c>
      <c r="J67" s="414">
        <f t="shared" si="3"/>
        <v>-232000</v>
      </c>
      <c r="K67" s="414">
        <f t="shared" si="0"/>
        <v>-0.232</v>
      </c>
      <c r="L67" s="447">
        <v>988246</v>
      </c>
      <c r="M67" s="448">
        <v>988192</v>
      </c>
      <c r="N67" s="414">
        <f t="shared" si="4"/>
        <v>54</v>
      </c>
      <c r="O67" s="414">
        <f t="shared" si="5"/>
        <v>-54000</v>
      </c>
      <c r="P67" s="414">
        <f t="shared" si="1"/>
        <v>-0.054</v>
      </c>
      <c r="Q67" s="183"/>
    </row>
    <row r="68" spans="1:17" ht="21" customHeight="1">
      <c r="A68" s="329"/>
      <c r="B68" s="401" t="s">
        <v>29</v>
      </c>
      <c r="C68" s="362"/>
      <c r="D68" s="65"/>
      <c r="E68" s="65"/>
      <c r="F68" s="407"/>
      <c r="G68" s="633"/>
      <c r="H68" s="632"/>
      <c r="I68" s="414"/>
      <c r="J68" s="414"/>
      <c r="K68" s="414"/>
      <c r="L68" s="415"/>
      <c r="M68" s="414"/>
      <c r="N68" s="414"/>
      <c r="O68" s="414"/>
      <c r="P68" s="414"/>
      <c r="Q68" s="183"/>
    </row>
    <row r="69" spans="1:17" ht="21" customHeight="1">
      <c r="A69" s="329">
        <v>44</v>
      </c>
      <c r="B69" s="109" t="s">
        <v>85</v>
      </c>
      <c r="C69" s="362">
        <v>4865092</v>
      </c>
      <c r="D69" s="65" t="s">
        <v>13</v>
      </c>
      <c r="E69" s="118" t="s">
        <v>364</v>
      </c>
      <c r="F69" s="407">
        <v>100</v>
      </c>
      <c r="G69" s="447">
        <v>4294</v>
      </c>
      <c r="H69" s="448">
        <v>4214</v>
      </c>
      <c r="I69" s="414">
        <f t="shared" si="2"/>
        <v>80</v>
      </c>
      <c r="J69" s="414">
        <f t="shared" si="3"/>
        <v>8000</v>
      </c>
      <c r="K69" s="414">
        <f t="shared" si="0"/>
        <v>0.008</v>
      </c>
      <c r="L69" s="447">
        <v>7638</v>
      </c>
      <c r="M69" s="448">
        <v>7583</v>
      </c>
      <c r="N69" s="414">
        <f t="shared" si="4"/>
        <v>55</v>
      </c>
      <c r="O69" s="414">
        <f t="shared" si="5"/>
        <v>5500</v>
      </c>
      <c r="P69" s="414">
        <f t="shared" si="1"/>
        <v>0.0055</v>
      </c>
      <c r="Q69" s="183"/>
    </row>
    <row r="70" spans="1:17" ht="21" customHeight="1">
      <c r="A70" s="329"/>
      <c r="B70" s="396" t="s">
        <v>51</v>
      </c>
      <c r="C70" s="395"/>
      <c r="D70" s="154"/>
      <c r="E70" s="154"/>
      <c r="F70" s="407"/>
      <c r="G70" s="633"/>
      <c r="H70" s="632"/>
      <c r="I70" s="414"/>
      <c r="J70" s="414"/>
      <c r="K70" s="414"/>
      <c r="L70" s="415"/>
      <c r="M70" s="414"/>
      <c r="N70" s="414"/>
      <c r="O70" s="414"/>
      <c r="P70" s="414"/>
      <c r="Q70" s="183"/>
    </row>
    <row r="71" spans="1:17" ht="21" customHeight="1">
      <c r="A71" s="329">
        <v>45</v>
      </c>
      <c r="B71" s="394" t="s">
        <v>365</v>
      </c>
      <c r="C71" s="395">
        <v>4864792</v>
      </c>
      <c r="D71" s="154" t="s">
        <v>13</v>
      </c>
      <c r="E71" s="118" t="s">
        <v>364</v>
      </c>
      <c r="F71" s="407">
        <v>100</v>
      </c>
      <c r="G71" s="447">
        <v>36743</v>
      </c>
      <c r="H71" s="448">
        <v>36227</v>
      </c>
      <c r="I71" s="414">
        <f t="shared" si="2"/>
        <v>516</v>
      </c>
      <c r="J71" s="414">
        <f t="shared" si="3"/>
        <v>51600</v>
      </c>
      <c r="K71" s="414">
        <f t="shared" si="0"/>
        <v>0.0516</v>
      </c>
      <c r="L71" s="447">
        <v>146590</v>
      </c>
      <c r="M71" s="448">
        <v>146577</v>
      </c>
      <c r="N71" s="414">
        <f t="shared" si="4"/>
        <v>13</v>
      </c>
      <c r="O71" s="414">
        <f t="shared" si="5"/>
        <v>1300</v>
      </c>
      <c r="P71" s="414">
        <f t="shared" si="1"/>
        <v>0.0013</v>
      </c>
      <c r="Q71" s="183"/>
    </row>
    <row r="72" spans="1:17" ht="21" customHeight="1">
      <c r="A72" s="402"/>
      <c r="B72" s="401" t="s">
        <v>326</v>
      </c>
      <c r="C72" s="395"/>
      <c r="D72" s="154"/>
      <c r="E72" s="154"/>
      <c r="F72" s="407"/>
      <c r="G72" s="633"/>
      <c r="H72" s="632"/>
      <c r="I72" s="414"/>
      <c r="J72" s="414"/>
      <c r="K72" s="414"/>
      <c r="L72" s="415"/>
      <c r="M72" s="414"/>
      <c r="N72" s="414"/>
      <c r="O72" s="414"/>
      <c r="P72" s="414"/>
      <c r="Q72" s="183"/>
    </row>
    <row r="73" spans="1:17" ht="21" customHeight="1">
      <c r="A73" s="329">
        <v>46</v>
      </c>
      <c r="B73" s="548" t="s">
        <v>368</v>
      </c>
      <c r="C73" s="395">
        <v>4865170</v>
      </c>
      <c r="D73" s="118" t="s">
        <v>13</v>
      </c>
      <c r="E73" s="118" t="s">
        <v>364</v>
      </c>
      <c r="F73" s="407">
        <v>1000</v>
      </c>
      <c r="G73" s="447">
        <v>0</v>
      </c>
      <c r="H73" s="448">
        <v>0</v>
      </c>
      <c r="I73" s="414">
        <f t="shared" si="2"/>
        <v>0</v>
      </c>
      <c r="J73" s="414">
        <f t="shared" si="3"/>
        <v>0</v>
      </c>
      <c r="K73" s="414">
        <f t="shared" si="0"/>
        <v>0</v>
      </c>
      <c r="L73" s="447">
        <v>999972</v>
      </c>
      <c r="M73" s="448">
        <v>999975</v>
      </c>
      <c r="N73" s="414">
        <f t="shared" si="4"/>
        <v>-3</v>
      </c>
      <c r="O73" s="414">
        <f t="shared" si="5"/>
        <v>-3000</v>
      </c>
      <c r="P73" s="414">
        <f t="shared" si="1"/>
        <v>-0.003</v>
      </c>
      <c r="Q73" s="183"/>
    </row>
    <row r="74" spans="1:17" ht="21" customHeight="1">
      <c r="A74" s="329"/>
      <c r="B74" s="401" t="s">
        <v>38</v>
      </c>
      <c r="C74" s="438"/>
      <c r="D74" s="472"/>
      <c r="E74" s="427"/>
      <c r="F74" s="438"/>
      <c r="G74" s="631"/>
      <c r="H74" s="632"/>
      <c r="I74" s="448"/>
      <c r="J74" s="448"/>
      <c r="K74" s="449"/>
      <c r="L74" s="447"/>
      <c r="M74" s="448"/>
      <c r="N74" s="448"/>
      <c r="O74" s="448"/>
      <c r="P74" s="449"/>
      <c r="Q74" s="183"/>
    </row>
    <row r="75" spans="1:17" ht="21" customHeight="1">
      <c r="A75" s="329">
        <v>47</v>
      </c>
      <c r="B75" s="548" t="s">
        <v>380</v>
      </c>
      <c r="C75" s="438">
        <v>4864961</v>
      </c>
      <c r="D75" s="471" t="s">
        <v>13</v>
      </c>
      <c r="E75" s="427" t="s">
        <v>364</v>
      </c>
      <c r="F75" s="438">
        <v>1000</v>
      </c>
      <c r="G75" s="447">
        <v>982997</v>
      </c>
      <c r="H75" s="448">
        <v>983068</v>
      </c>
      <c r="I75" s="448">
        <f>G75-H75</f>
        <v>-71</v>
      </c>
      <c r="J75" s="448">
        <f>$F75*I75</f>
        <v>-71000</v>
      </c>
      <c r="K75" s="449">
        <f>J75/1000000</f>
        <v>-0.071</v>
      </c>
      <c r="L75" s="447">
        <v>993139</v>
      </c>
      <c r="M75" s="448">
        <v>993320</v>
      </c>
      <c r="N75" s="448">
        <f>L75-M75</f>
        <v>-181</v>
      </c>
      <c r="O75" s="448">
        <f>$F75*N75</f>
        <v>-181000</v>
      </c>
      <c r="P75" s="449">
        <f>O75/1000000</f>
        <v>-0.181</v>
      </c>
      <c r="Q75" s="183"/>
    </row>
    <row r="76" spans="1:17" ht="21" customHeight="1">
      <c r="A76" s="329"/>
      <c r="B76" s="401" t="s">
        <v>198</v>
      </c>
      <c r="C76" s="438"/>
      <c r="D76" s="471"/>
      <c r="E76" s="427"/>
      <c r="F76" s="438"/>
      <c r="G76" s="639"/>
      <c r="H76" s="638"/>
      <c r="I76" s="448"/>
      <c r="J76" s="448"/>
      <c r="K76" s="448"/>
      <c r="L76" s="450"/>
      <c r="M76" s="451"/>
      <c r="N76" s="448"/>
      <c r="O76" s="448"/>
      <c r="P76" s="448"/>
      <c r="Q76" s="183"/>
    </row>
    <row r="77" spans="1:17" ht="21" customHeight="1">
      <c r="A77" s="329">
        <v>48</v>
      </c>
      <c r="B77" s="394" t="s">
        <v>382</v>
      </c>
      <c r="C77" s="438">
        <v>4902586</v>
      </c>
      <c r="D77" s="471" t="s">
        <v>13</v>
      </c>
      <c r="E77" s="427" t="s">
        <v>364</v>
      </c>
      <c r="F77" s="438">
        <v>100</v>
      </c>
      <c r="G77" s="447">
        <v>999561</v>
      </c>
      <c r="H77" s="448">
        <v>999473</v>
      </c>
      <c r="I77" s="448">
        <f>G77-H77</f>
        <v>88</v>
      </c>
      <c r="J77" s="448">
        <f>$F77*I77</f>
        <v>8800</v>
      </c>
      <c r="K77" s="449">
        <f>J77/1000000</f>
        <v>0.0088</v>
      </c>
      <c r="L77" s="447">
        <v>1545</v>
      </c>
      <c r="M77" s="448">
        <v>1101</v>
      </c>
      <c r="N77" s="448">
        <f>L77-M77</f>
        <v>444</v>
      </c>
      <c r="O77" s="448">
        <f>$F77*N77</f>
        <v>44400</v>
      </c>
      <c r="P77" s="449">
        <f>O77/1000000</f>
        <v>0.0444</v>
      </c>
      <c r="Q77" s="183"/>
    </row>
    <row r="78" spans="1:17" ht="21" customHeight="1">
      <c r="A78" s="329">
        <v>49</v>
      </c>
      <c r="B78" s="394" t="s">
        <v>383</v>
      </c>
      <c r="C78" s="438">
        <v>4902587</v>
      </c>
      <c r="D78" s="471" t="s">
        <v>13</v>
      </c>
      <c r="E78" s="427" t="s">
        <v>364</v>
      </c>
      <c r="F78" s="438">
        <v>100</v>
      </c>
      <c r="G78" s="447">
        <v>3052</v>
      </c>
      <c r="H78" s="448">
        <v>2865</v>
      </c>
      <c r="I78" s="448">
        <f>G78-H78</f>
        <v>187</v>
      </c>
      <c r="J78" s="448">
        <f>$F78*I78</f>
        <v>18700</v>
      </c>
      <c r="K78" s="449">
        <f>J78/1000000</f>
        <v>0.0187</v>
      </c>
      <c r="L78" s="447">
        <v>4601</v>
      </c>
      <c r="M78" s="448">
        <v>3599</v>
      </c>
      <c r="N78" s="448">
        <f>L78-M78</f>
        <v>1002</v>
      </c>
      <c r="O78" s="448">
        <f>$F78*N78</f>
        <v>100200</v>
      </c>
      <c r="P78" s="449">
        <f>O78/1000000</f>
        <v>0.1002</v>
      </c>
      <c r="Q78" s="183"/>
    </row>
    <row r="79" spans="1:17" ht="21" customHeight="1">
      <c r="A79" s="329"/>
      <c r="B79" s="465" t="s">
        <v>401</v>
      </c>
      <c r="C79" s="438"/>
      <c r="D79" s="471"/>
      <c r="E79" s="427"/>
      <c r="F79" s="438"/>
      <c r="G79" s="447"/>
      <c r="H79" s="448"/>
      <c r="I79" s="448"/>
      <c r="J79" s="448"/>
      <c r="K79" s="448"/>
      <c r="L79" s="447"/>
      <c r="M79" s="448"/>
      <c r="N79" s="448"/>
      <c r="O79" s="448"/>
      <c r="P79" s="448"/>
      <c r="Q79" s="183"/>
    </row>
    <row r="80" spans="1:17" ht="21" customHeight="1">
      <c r="A80" s="329">
        <v>50</v>
      </c>
      <c r="B80" s="463" t="s">
        <v>400</v>
      </c>
      <c r="C80" s="438">
        <v>4902502</v>
      </c>
      <c r="D80" s="471" t="s">
        <v>13</v>
      </c>
      <c r="E80" s="427" t="s">
        <v>364</v>
      </c>
      <c r="F80" s="438">
        <v>1250</v>
      </c>
      <c r="G80" s="447">
        <v>998287</v>
      </c>
      <c r="H80" s="448">
        <v>998287</v>
      </c>
      <c r="I80" s="448">
        <f>G80-H80</f>
        <v>0</v>
      </c>
      <c r="J80" s="448">
        <f>$F80*I80</f>
        <v>0</v>
      </c>
      <c r="K80" s="449">
        <f>J80/1000000</f>
        <v>0</v>
      </c>
      <c r="L80" s="447">
        <v>1000072</v>
      </c>
      <c r="M80" s="448">
        <v>999974</v>
      </c>
      <c r="N80" s="448">
        <f>L80-M80</f>
        <v>98</v>
      </c>
      <c r="O80" s="448">
        <f>$F80*N80</f>
        <v>122500</v>
      </c>
      <c r="P80" s="449">
        <f>O80/1000000</f>
        <v>0.1225</v>
      </c>
      <c r="Q80" s="183" t="s">
        <v>391</v>
      </c>
    </row>
    <row r="81" spans="1:17" ht="27.75" customHeight="1" thickBot="1">
      <c r="A81" s="119"/>
      <c r="B81" s="169" t="s">
        <v>407</v>
      </c>
      <c r="C81" s="422">
        <v>4902502</v>
      </c>
      <c r="D81" s="112"/>
      <c r="E81" s="170"/>
      <c r="F81" s="422">
        <v>1250</v>
      </c>
      <c r="G81" s="452">
        <v>998287</v>
      </c>
      <c r="H81" s="453">
        <v>998227</v>
      </c>
      <c r="I81" s="453">
        <f>G81-H81</f>
        <v>60</v>
      </c>
      <c r="J81" s="453">
        <f>$F81*I81</f>
        <v>75000</v>
      </c>
      <c r="K81" s="454">
        <f>J81/1000000</f>
        <v>0.075</v>
      </c>
      <c r="L81" s="426"/>
      <c r="M81" s="424"/>
      <c r="N81" s="424"/>
      <c r="O81" s="424"/>
      <c r="P81" s="424"/>
      <c r="Q81" s="184"/>
    </row>
    <row r="82" spans="3:16" ht="17.25" thickTop="1">
      <c r="C82" s="94"/>
      <c r="D82" s="94"/>
      <c r="E82" s="94"/>
      <c r="F82" s="408"/>
      <c r="L82" s="19"/>
      <c r="M82" s="19"/>
      <c r="N82" s="19"/>
      <c r="O82" s="19"/>
      <c r="P82" s="19"/>
    </row>
    <row r="83" spans="1:16" ht="28.5" customHeight="1">
      <c r="A83" s="232" t="s">
        <v>330</v>
      </c>
      <c r="C83" s="68"/>
      <c r="D83" s="94"/>
      <c r="E83" s="94"/>
      <c r="F83" s="408"/>
      <c r="K83" s="237">
        <f>SUM(K8:K81)-K17</f>
        <v>3.4270660159999995</v>
      </c>
      <c r="L83" s="95"/>
      <c r="M83" s="95"/>
      <c r="N83" s="95"/>
      <c r="O83" s="95"/>
      <c r="P83" s="237">
        <f>SUM(P8:P81)-P17</f>
        <v>26.323733004</v>
      </c>
    </row>
    <row r="84" spans="3:16" ht="16.5">
      <c r="C84" s="94"/>
      <c r="D84" s="94"/>
      <c r="E84" s="94"/>
      <c r="F84" s="408"/>
      <c r="L84" s="19"/>
      <c r="M84" s="19"/>
      <c r="N84" s="19"/>
      <c r="O84" s="19"/>
      <c r="P84" s="19"/>
    </row>
    <row r="85" spans="3:16" ht="16.5">
      <c r="C85" s="94"/>
      <c r="D85" s="94"/>
      <c r="E85" s="94"/>
      <c r="F85" s="408"/>
      <c r="L85" s="19"/>
      <c r="M85" s="19"/>
      <c r="N85" s="19"/>
      <c r="O85" s="19"/>
      <c r="P85" s="19"/>
    </row>
    <row r="86" spans="1:17" ht="24" thickBot="1">
      <c r="A86" s="539" t="s">
        <v>206</v>
      </c>
      <c r="C86" s="94"/>
      <c r="D86" s="94"/>
      <c r="E86" s="94"/>
      <c r="F86" s="408"/>
      <c r="G86" s="21"/>
      <c r="H86" s="21"/>
      <c r="I86" s="57" t="s">
        <v>8</v>
      </c>
      <c r="J86" s="21"/>
      <c r="K86" s="21"/>
      <c r="L86" s="23"/>
      <c r="M86" s="23"/>
      <c r="N86" s="57" t="s">
        <v>7</v>
      </c>
      <c r="O86" s="23"/>
      <c r="P86" s="23"/>
      <c r="Q86" s="549" t="str">
        <f>NDPL!$Q$1</f>
        <v>APRIL-2011</v>
      </c>
    </row>
    <row r="87" spans="1:17" ht="39.75" thickBot="1" thickTop="1">
      <c r="A87" s="43" t="s">
        <v>9</v>
      </c>
      <c r="B87" s="40" t="s">
        <v>10</v>
      </c>
      <c r="C87" s="41" t="s">
        <v>1</v>
      </c>
      <c r="D87" s="41" t="s">
        <v>2</v>
      </c>
      <c r="E87" s="41" t="s">
        <v>3</v>
      </c>
      <c r="F87" s="409" t="s">
        <v>11</v>
      </c>
      <c r="G87" s="43" t="str">
        <f>NDPL!G5</f>
        <v>FINAL READING 01/05/11</v>
      </c>
      <c r="H87" s="41" t="str">
        <f>NDPL!H5</f>
        <v>INTIAL READING 01/04/11</v>
      </c>
      <c r="I87" s="41" t="s">
        <v>4</v>
      </c>
      <c r="J87" s="41" t="s">
        <v>5</v>
      </c>
      <c r="K87" s="41" t="s">
        <v>6</v>
      </c>
      <c r="L87" s="43" t="str">
        <f>NDPL!G5</f>
        <v>FINAL READING 01/05/11</v>
      </c>
      <c r="M87" s="41" t="str">
        <f>NDPL!H5</f>
        <v>INTIAL READING 01/04/11</v>
      </c>
      <c r="N87" s="41" t="s">
        <v>4</v>
      </c>
      <c r="O87" s="41" t="s">
        <v>5</v>
      </c>
      <c r="P87" s="41" t="s">
        <v>6</v>
      </c>
      <c r="Q87" s="42" t="s">
        <v>327</v>
      </c>
    </row>
    <row r="88" spans="3:16" ht="18" thickBot="1" thickTop="1">
      <c r="C88" s="94"/>
      <c r="D88" s="94"/>
      <c r="E88" s="94"/>
      <c r="F88" s="408"/>
      <c r="L88" s="19"/>
      <c r="M88" s="19"/>
      <c r="N88" s="19"/>
      <c r="O88" s="19"/>
      <c r="P88" s="19"/>
    </row>
    <row r="89" spans="1:17" ht="18" customHeight="1" thickTop="1">
      <c r="A89" s="482"/>
      <c r="B89" s="483" t="s">
        <v>187</v>
      </c>
      <c r="C89" s="419"/>
      <c r="D89" s="115"/>
      <c r="E89" s="115"/>
      <c r="F89" s="410"/>
      <c r="G89" s="64"/>
      <c r="H89" s="27"/>
      <c r="I89" s="27"/>
      <c r="J89" s="27"/>
      <c r="K89" s="37"/>
      <c r="L89" s="104"/>
      <c r="M89" s="28"/>
      <c r="N89" s="28"/>
      <c r="O89" s="28"/>
      <c r="P89" s="29"/>
      <c r="Q89" s="182"/>
    </row>
    <row r="90" spans="1:17" ht="18" customHeight="1">
      <c r="A90" s="418">
        <v>1</v>
      </c>
      <c r="B90" s="484" t="s">
        <v>188</v>
      </c>
      <c r="C90" s="438">
        <v>4865143</v>
      </c>
      <c r="D90" s="154" t="s">
        <v>13</v>
      </c>
      <c r="E90" s="118" t="s">
        <v>364</v>
      </c>
      <c r="F90" s="411">
        <v>100</v>
      </c>
      <c r="G90" s="447">
        <v>977196</v>
      </c>
      <c r="H90" s="448">
        <v>980806</v>
      </c>
      <c r="I90" s="384">
        <f>G90-H90</f>
        <v>-3610</v>
      </c>
      <c r="J90" s="384">
        <f>$F90*I90</f>
        <v>-361000</v>
      </c>
      <c r="K90" s="384">
        <f aca="true" t="shared" si="6" ref="K90:K137">J90/1000000</f>
        <v>-0.361</v>
      </c>
      <c r="L90" s="447">
        <v>858665</v>
      </c>
      <c r="M90" s="448">
        <v>858865</v>
      </c>
      <c r="N90" s="384">
        <f>L90-M90</f>
        <v>-200</v>
      </c>
      <c r="O90" s="384">
        <f>$F90*N90</f>
        <v>-20000</v>
      </c>
      <c r="P90" s="384">
        <f aca="true" t="shared" si="7" ref="P90:P137">O90/1000000</f>
        <v>-0.02</v>
      </c>
      <c r="Q90" s="403"/>
    </row>
    <row r="91" spans="1:17" ht="18" customHeight="1">
      <c r="A91" s="418"/>
      <c r="B91" s="485" t="s">
        <v>45</v>
      </c>
      <c r="C91" s="438"/>
      <c r="D91" s="154"/>
      <c r="E91" s="154"/>
      <c r="F91" s="411"/>
      <c r="G91" s="633"/>
      <c r="H91" s="632"/>
      <c r="I91" s="384"/>
      <c r="J91" s="384"/>
      <c r="K91" s="384"/>
      <c r="L91" s="335"/>
      <c r="M91" s="384"/>
      <c r="N91" s="384"/>
      <c r="O91" s="384"/>
      <c r="P91" s="384"/>
      <c r="Q91" s="403"/>
    </row>
    <row r="92" spans="1:17" ht="18" customHeight="1">
      <c r="A92" s="418"/>
      <c r="B92" s="485" t="s">
        <v>124</v>
      </c>
      <c r="C92" s="438"/>
      <c r="D92" s="154"/>
      <c r="E92" s="154"/>
      <c r="F92" s="411"/>
      <c r="G92" s="633"/>
      <c r="H92" s="632"/>
      <c r="I92" s="384"/>
      <c r="J92" s="384"/>
      <c r="K92" s="384"/>
      <c r="L92" s="335"/>
      <c r="M92" s="384"/>
      <c r="N92" s="384"/>
      <c r="O92" s="384"/>
      <c r="P92" s="384"/>
      <c r="Q92" s="403"/>
    </row>
    <row r="93" spans="1:17" ht="18" customHeight="1">
      <c r="A93" s="418">
        <v>2</v>
      </c>
      <c r="B93" s="484" t="s">
        <v>125</v>
      </c>
      <c r="C93" s="438">
        <v>4865134</v>
      </c>
      <c r="D93" s="154" t="s">
        <v>13</v>
      </c>
      <c r="E93" s="118" t="s">
        <v>364</v>
      </c>
      <c r="F93" s="411">
        <v>-100</v>
      </c>
      <c r="G93" s="447">
        <v>71143</v>
      </c>
      <c r="H93" s="448">
        <v>68087</v>
      </c>
      <c r="I93" s="384">
        <f aca="true" t="shared" si="8" ref="I93:I137">G93-H93</f>
        <v>3056</v>
      </c>
      <c r="J93" s="384">
        <f aca="true" t="shared" si="9" ref="J93:J137">$F93*I93</f>
        <v>-305600</v>
      </c>
      <c r="K93" s="384">
        <f t="shared" si="6"/>
        <v>-0.3056</v>
      </c>
      <c r="L93" s="447">
        <v>1644</v>
      </c>
      <c r="M93" s="448">
        <v>1644</v>
      </c>
      <c r="N93" s="384">
        <f aca="true" t="shared" si="10" ref="N93:N137">L93-M93</f>
        <v>0</v>
      </c>
      <c r="O93" s="384">
        <f aca="true" t="shared" si="11" ref="O93:O137">$F93*N93</f>
        <v>0</v>
      </c>
      <c r="P93" s="384">
        <f t="shared" si="7"/>
        <v>0</v>
      </c>
      <c r="Q93" s="403"/>
    </row>
    <row r="94" spans="1:17" ht="18" customHeight="1">
      <c r="A94" s="418">
        <v>3</v>
      </c>
      <c r="B94" s="416" t="s">
        <v>126</v>
      </c>
      <c r="C94" s="438">
        <v>4865135</v>
      </c>
      <c r="D94" s="105" t="s">
        <v>13</v>
      </c>
      <c r="E94" s="118" t="s">
        <v>364</v>
      </c>
      <c r="F94" s="411">
        <v>-100</v>
      </c>
      <c r="G94" s="447">
        <v>42731</v>
      </c>
      <c r="H94" s="448">
        <v>38966</v>
      </c>
      <c r="I94" s="384">
        <f t="shared" si="8"/>
        <v>3765</v>
      </c>
      <c r="J94" s="384">
        <f t="shared" si="9"/>
        <v>-376500</v>
      </c>
      <c r="K94" s="384">
        <f t="shared" si="6"/>
        <v>-0.3765</v>
      </c>
      <c r="L94" s="447">
        <v>999406</v>
      </c>
      <c r="M94" s="448">
        <v>999406</v>
      </c>
      <c r="N94" s="384">
        <f t="shared" si="10"/>
        <v>0</v>
      </c>
      <c r="O94" s="384">
        <f t="shared" si="11"/>
        <v>0</v>
      </c>
      <c r="P94" s="384">
        <f t="shared" si="7"/>
        <v>0</v>
      </c>
      <c r="Q94" s="403"/>
    </row>
    <row r="95" spans="1:17" ht="18" customHeight="1">
      <c r="A95" s="418">
        <v>4</v>
      </c>
      <c r="B95" s="484" t="s">
        <v>189</v>
      </c>
      <c r="C95" s="438">
        <v>4864804</v>
      </c>
      <c r="D95" s="154" t="s">
        <v>13</v>
      </c>
      <c r="E95" s="118" t="s">
        <v>364</v>
      </c>
      <c r="F95" s="411">
        <v>-100</v>
      </c>
      <c r="G95" s="447">
        <v>351</v>
      </c>
      <c r="H95" s="448">
        <v>337</v>
      </c>
      <c r="I95" s="384">
        <f t="shared" si="8"/>
        <v>14</v>
      </c>
      <c r="J95" s="384">
        <f t="shared" si="9"/>
        <v>-1400</v>
      </c>
      <c r="K95" s="384">
        <f t="shared" si="6"/>
        <v>-0.0014</v>
      </c>
      <c r="L95" s="447">
        <v>999974</v>
      </c>
      <c r="M95" s="448">
        <v>999974</v>
      </c>
      <c r="N95" s="384">
        <f t="shared" si="10"/>
        <v>0</v>
      </c>
      <c r="O95" s="384">
        <f t="shared" si="11"/>
        <v>0</v>
      </c>
      <c r="P95" s="384">
        <f t="shared" si="7"/>
        <v>0</v>
      </c>
      <c r="Q95" s="403"/>
    </row>
    <row r="96" spans="1:17" ht="18" customHeight="1">
      <c r="A96" s="418">
        <v>5</v>
      </c>
      <c r="B96" s="484" t="s">
        <v>190</v>
      </c>
      <c r="C96" s="438">
        <v>4865163</v>
      </c>
      <c r="D96" s="154" t="s">
        <v>13</v>
      </c>
      <c r="E96" s="118" t="s">
        <v>364</v>
      </c>
      <c r="F96" s="411">
        <v>-100</v>
      </c>
      <c r="G96" s="447">
        <v>567</v>
      </c>
      <c r="H96" s="448">
        <v>562</v>
      </c>
      <c r="I96" s="384">
        <f t="shared" si="8"/>
        <v>5</v>
      </c>
      <c r="J96" s="384">
        <f t="shared" si="9"/>
        <v>-500</v>
      </c>
      <c r="K96" s="384">
        <f t="shared" si="6"/>
        <v>-0.0005</v>
      </c>
      <c r="L96" s="447">
        <v>999997</v>
      </c>
      <c r="M96" s="448">
        <v>999997</v>
      </c>
      <c r="N96" s="384">
        <f t="shared" si="10"/>
        <v>0</v>
      </c>
      <c r="O96" s="384">
        <f t="shared" si="11"/>
        <v>0</v>
      </c>
      <c r="P96" s="384">
        <f t="shared" si="7"/>
        <v>0</v>
      </c>
      <c r="Q96" s="403"/>
    </row>
    <row r="97" spans="1:17" ht="18" customHeight="1">
      <c r="A97" s="418"/>
      <c r="B97" s="486" t="s">
        <v>191</v>
      </c>
      <c r="C97" s="438"/>
      <c r="D97" s="105"/>
      <c r="E97" s="105"/>
      <c r="F97" s="411"/>
      <c r="G97" s="633"/>
      <c r="H97" s="632"/>
      <c r="I97" s="384"/>
      <c r="J97" s="384"/>
      <c r="K97" s="384"/>
      <c r="L97" s="335"/>
      <c r="M97" s="384"/>
      <c r="N97" s="384"/>
      <c r="O97" s="384"/>
      <c r="P97" s="384"/>
      <c r="Q97" s="403"/>
    </row>
    <row r="98" spans="1:17" ht="18" customHeight="1">
      <c r="A98" s="418"/>
      <c r="B98" s="486" t="s">
        <v>114</v>
      </c>
      <c r="C98" s="438"/>
      <c r="D98" s="105"/>
      <c r="E98" s="105"/>
      <c r="F98" s="411"/>
      <c r="G98" s="633"/>
      <c r="H98" s="632"/>
      <c r="I98" s="384"/>
      <c r="J98" s="384"/>
      <c r="K98" s="384"/>
      <c r="L98" s="335"/>
      <c r="M98" s="384"/>
      <c r="N98" s="384"/>
      <c r="O98" s="384"/>
      <c r="P98" s="384"/>
      <c r="Q98" s="403"/>
    </row>
    <row r="99" spans="1:17" ht="18" customHeight="1">
      <c r="A99" s="418">
        <v>6</v>
      </c>
      <c r="B99" s="484" t="s">
        <v>192</v>
      </c>
      <c r="C99" s="438">
        <v>4865140</v>
      </c>
      <c r="D99" s="154" t="s">
        <v>13</v>
      </c>
      <c r="E99" s="118" t="s">
        <v>364</v>
      </c>
      <c r="F99" s="411">
        <v>-100</v>
      </c>
      <c r="G99" s="447">
        <v>722353</v>
      </c>
      <c r="H99" s="448">
        <v>705618</v>
      </c>
      <c r="I99" s="384">
        <f t="shared" si="8"/>
        <v>16735</v>
      </c>
      <c r="J99" s="384">
        <f t="shared" si="9"/>
        <v>-1673500</v>
      </c>
      <c r="K99" s="384">
        <f t="shared" si="6"/>
        <v>-1.6735</v>
      </c>
      <c r="L99" s="447">
        <v>43485</v>
      </c>
      <c r="M99" s="448">
        <v>43485</v>
      </c>
      <c r="N99" s="384">
        <f t="shared" si="10"/>
        <v>0</v>
      </c>
      <c r="O99" s="384">
        <f t="shared" si="11"/>
        <v>0</v>
      </c>
      <c r="P99" s="384">
        <f t="shared" si="7"/>
        <v>0</v>
      </c>
      <c r="Q99" s="403"/>
    </row>
    <row r="100" spans="1:17" ht="18" customHeight="1">
      <c r="A100" s="418">
        <v>7</v>
      </c>
      <c r="B100" s="484" t="s">
        <v>193</v>
      </c>
      <c r="C100" s="438">
        <v>4864852</v>
      </c>
      <c r="D100" s="154" t="s">
        <v>13</v>
      </c>
      <c r="E100" s="118" t="s">
        <v>364</v>
      </c>
      <c r="F100" s="411">
        <v>-1000</v>
      </c>
      <c r="G100" s="447">
        <v>2989</v>
      </c>
      <c r="H100" s="448">
        <v>2599</v>
      </c>
      <c r="I100" s="384">
        <f t="shared" si="8"/>
        <v>390</v>
      </c>
      <c r="J100" s="384">
        <f t="shared" si="9"/>
        <v>-390000</v>
      </c>
      <c r="K100" s="384">
        <f t="shared" si="6"/>
        <v>-0.39</v>
      </c>
      <c r="L100" s="447">
        <v>1147</v>
      </c>
      <c r="M100" s="448">
        <v>935</v>
      </c>
      <c r="N100" s="384">
        <f t="shared" si="10"/>
        <v>212</v>
      </c>
      <c r="O100" s="384">
        <f t="shared" si="11"/>
        <v>-212000</v>
      </c>
      <c r="P100" s="384">
        <f t="shared" si="7"/>
        <v>-0.212</v>
      </c>
      <c r="Q100" s="403"/>
    </row>
    <row r="101" spans="1:17" ht="18" customHeight="1">
      <c r="A101" s="418">
        <v>8</v>
      </c>
      <c r="B101" s="484" t="s">
        <v>194</v>
      </c>
      <c r="C101" s="438">
        <v>4865142</v>
      </c>
      <c r="D101" s="154" t="s">
        <v>13</v>
      </c>
      <c r="E101" s="118" t="s">
        <v>364</v>
      </c>
      <c r="F101" s="411">
        <v>-100</v>
      </c>
      <c r="G101" s="447">
        <v>735152</v>
      </c>
      <c r="H101" s="448">
        <v>719509</v>
      </c>
      <c r="I101" s="384">
        <f t="shared" si="8"/>
        <v>15643</v>
      </c>
      <c r="J101" s="384">
        <f t="shared" si="9"/>
        <v>-1564300</v>
      </c>
      <c r="K101" s="384">
        <f t="shared" si="6"/>
        <v>-1.5643</v>
      </c>
      <c r="L101" s="447">
        <v>38229</v>
      </c>
      <c r="M101" s="448">
        <v>38222</v>
      </c>
      <c r="N101" s="384">
        <f t="shared" si="10"/>
        <v>7</v>
      </c>
      <c r="O101" s="384">
        <f t="shared" si="11"/>
        <v>-700</v>
      </c>
      <c r="P101" s="384">
        <f t="shared" si="7"/>
        <v>-0.0007</v>
      </c>
      <c r="Q101" s="403"/>
    </row>
    <row r="102" spans="1:17" ht="18" customHeight="1">
      <c r="A102" s="418"/>
      <c r="B102" s="485" t="s">
        <v>114</v>
      </c>
      <c r="C102" s="438"/>
      <c r="D102" s="154"/>
      <c r="E102" s="154"/>
      <c r="F102" s="411"/>
      <c r="G102" s="633"/>
      <c r="H102" s="632"/>
      <c r="I102" s="384"/>
      <c r="J102" s="384"/>
      <c r="K102" s="384"/>
      <c r="L102" s="335"/>
      <c r="M102" s="384"/>
      <c r="N102" s="384"/>
      <c r="O102" s="384"/>
      <c r="P102" s="384"/>
      <c r="Q102" s="403"/>
    </row>
    <row r="103" spans="1:17" ht="18" customHeight="1">
      <c r="A103" s="418">
        <v>9</v>
      </c>
      <c r="B103" s="484" t="s">
        <v>195</v>
      </c>
      <c r="C103" s="438">
        <v>4865093</v>
      </c>
      <c r="D103" s="154" t="s">
        <v>13</v>
      </c>
      <c r="E103" s="118" t="s">
        <v>364</v>
      </c>
      <c r="F103" s="411">
        <v>-100</v>
      </c>
      <c r="G103" s="447">
        <v>14419</v>
      </c>
      <c r="H103" s="448">
        <v>13278</v>
      </c>
      <c r="I103" s="384">
        <f t="shared" si="8"/>
        <v>1141</v>
      </c>
      <c r="J103" s="384">
        <f t="shared" si="9"/>
        <v>-114100</v>
      </c>
      <c r="K103" s="384">
        <f t="shared" si="6"/>
        <v>-0.1141</v>
      </c>
      <c r="L103" s="447">
        <v>48628</v>
      </c>
      <c r="M103" s="448">
        <v>48622</v>
      </c>
      <c r="N103" s="384">
        <f t="shared" si="10"/>
        <v>6</v>
      </c>
      <c r="O103" s="384">
        <f t="shared" si="11"/>
        <v>-600</v>
      </c>
      <c r="P103" s="384">
        <f t="shared" si="7"/>
        <v>-0.0006</v>
      </c>
      <c r="Q103" s="403"/>
    </row>
    <row r="104" spans="1:17" ht="18" customHeight="1">
      <c r="A104" s="418">
        <v>10</v>
      </c>
      <c r="B104" s="484" t="s">
        <v>196</v>
      </c>
      <c r="C104" s="438">
        <v>4865094</v>
      </c>
      <c r="D104" s="154" t="s">
        <v>13</v>
      </c>
      <c r="E104" s="118" t="s">
        <v>364</v>
      </c>
      <c r="F104" s="411">
        <v>-100</v>
      </c>
      <c r="G104" s="447">
        <v>14188</v>
      </c>
      <c r="H104" s="448">
        <v>13329</v>
      </c>
      <c r="I104" s="384">
        <f t="shared" si="8"/>
        <v>859</v>
      </c>
      <c r="J104" s="384">
        <f t="shared" si="9"/>
        <v>-85900</v>
      </c>
      <c r="K104" s="384">
        <f t="shared" si="6"/>
        <v>-0.0859</v>
      </c>
      <c r="L104" s="447">
        <v>48224</v>
      </c>
      <c r="M104" s="448">
        <v>47642</v>
      </c>
      <c r="N104" s="384">
        <f t="shared" si="10"/>
        <v>582</v>
      </c>
      <c r="O104" s="384">
        <f t="shared" si="11"/>
        <v>-58200</v>
      </c>
      <c r="P104" s="384">
        <f t="shared" si="7"/>
        <v>-0.0582</v>
      </c>
      <c r="Q104" s="403"/>
    </row>
    <row r="105" spans="1:17" ht="18">
      <c r="A105" s="709">
        <v>11</v>
      </c>
      <c r="B105" s="710" t="s">
        <v>197</v>
      </c>
      <c r="C105" s="711">
        <v>4865144</v>
      </c>
      <c r="D105" s="196" t="s">
        <v>13</v>
      </c>
      <c r="E105" s="197" t="s">
        <v>364</v>
      </c>
      <c r="F105" s="712">
        <v>-200</v>
      </c>
      <c r="G105" s="713">
        <v>34711</v>
      </c>
      <c r="H105" s="714">
        <v>31508</v>
      </c>
      <c r="I105" s="375">
        <f>G105-H105</f>
        <v>3203</v>
      </c>
      <c r="J105" s="375">
        <f t="shared" si="9"/>
        <v>-640600</v>
      </c>
      <c r="K105" s="375">
        <f t="shared" si="6"/>
        <v>-0.6406</v>
      </c>
      <c r="L105" s="713">
        <v>100700</v>
      </c>
      <c r="M105" s="714">
        <v>100697</v>
      </c>
      <c r="N105" s="375">
        <f>L105-M105</f>
        <v>3</v>
      </c>
      <c r="O105" s="375">
        <f t="shared" si="11"/>
        <v>-600</v>
      </c>
      <c r="P105" s="375">
        <f t="shared" si="7"/>
        <v>-0.0006</v>
      </c>
      <c r="Q105" s="708"/>
    </row>
    <row r="106" spans="1:17" ht="18" customHeight="1">
      <c r="A106" s="418"/>
      <c r="B106" s="486" t="s">
        <v>191</v>
      </c>
      <c r="C106" s="438"/>
      <c r="D106" s="105"/>
      <c r="E106" s="105"/>
      <c r="F106" s="404"/>
      <c r="G106" s="633"/>
      <c r="H106" s="632"/>
      <c r="I106" s="384"/>
      <c r="J106" s="384"/>
      <c r="K106" s="384"/>
      <c r="L106" s="335"/>
      <c r="M106" s="384"/>
      <c r="N106" s="384"/>
      <c r="O106" s="384"/>
      <c r="P106" s="384"/>
      <c r="Q106" s="403"/>
    </row>
    <row r="107" spans="1:17" ht="18" customHeight="1">
      <c r="A107" s="418"/>
      <c r="B107" s="485" t="s">
        <v>198</v>
      </c>
      <c r="C107" s="438"/>
      <c r="D107" s="154"/>
      <c r="E107" s="154"/>
      <c r="F107" s="404"/>
      <c r="G107" s="633"/>
      <c r="H107" s="632"/>
      <c r="I107" s="384"/>
      <c r="J107" s="384"/>
      <c r="K107" s="384"/>
      <c r="L107" s="335"/>
      <c r="M107" s="384"/>
      <c r="N107" s="384"/>
      <c r="O107" s="384"/>
      <c r="P107" s="384"/>
      <c r="Q107" s="403"/>
    </row>
    <row r="108" spans="1:17" ht="18" customHeight="1">
      <c r="A108" s="418">
        <v>12</v>
      </c>
      <c r="B108" s="484" t="s">
        <v>389</v>
      </c>
      <c r="C108" s="411">
        <v>4865103</v>
      </c>
      <c r="D108" s="105" t="s">
        <v>13</v>
      </c>
      <c r="E108" s="118" t="s">
        <v>364</v>
      </c>
      <c r="F108" s="411">
        <v>-100</v>
      </c>
      <c r="G108" s="447">
        <v>14500</v>
      </c>
      <c r="H108" s="448">
        <v>13240</v>
      </c>
      <c r="I108" s="384">
        <f>G108-H108</f>
        <v>1260</v>
      </c>
      <c r="J108" s="384">
        <f>$F108*I108</f>
        <v>-126000</v>
      </c>
      <c r="K108" s="384">
        <f>J108/1000000</f>
        <v>-0.126</v>
      </c>
      <c r="L108" s="447">
        <v>3279</v>
      </c>
      <c r="M108" s="448">
        <v>2451</v>
      </c>
      <c r="N108" s="384">
        <f>L108-M108</f>
        <v>828</v>
      </c>
      <c r="O108" s="384">
        <f>$F108*N108</f>
        <v>-82800</v>
      </c>
      <c r="P108" s="384">
        <f>O108/1000000</f>
        <v>-0.0828</v>
      </c>
      <c r="Q108" s="183"/>
    </row>
    <row r="109" spans="1:17" ht="18" customHeight="1">
      <c r="A109" s="418">
        <v>13</v>
      </c>
      <c r="B109" s="484" t="s">
        <v>199</v>
      </c>
      <c r="C109" s="438">
        <v>4865132</v>
      </c>
      <c r="D109" s="154" t="s">
        <v>13</v>
      </c>
      <c r="E109" s="118" t="s">
        <v>364</v>
      </c>
      <c r="F109" s="411">
        <v>-100</v>
      </c>
      <c r="G109" s="447">
        <v>14100</v>
      </c>
      <c r="H109" s="448">
        <v>12710</v>
      </c>
      <c r="I109" s="384">
        <f t="shared" si="8"/>
        <v>1390</v>
      </c>
      <c r="J109" s="384">
        <f t="shared" si="9"/>
        <v>-139000</v>
      </c>
      <c r="K109" s="384">
        <f t="shared" si="6"/>
        <v>-0.139</v>
      </c>
      <c r="L109" s="447">
        <v>607569</v>
      </c>
      <c r="M109" s="448">
        <v>606081</v>
      </c>
      <c r="N109" s="384">
        <f t="shared" si="10"/>
        <v>1488</v>
      </c>
      <c r="O109" s="384">
        <f t="shared" si="11"/>
        <v>-148800</v>
      </c>
      <c r="P109" s="384">
        <f t="shared" si="7"/>
        <v>-0.1488</v>
      </c>
      <c r="Q109" s="403"/>
    </row>
    <row r="110" spans="1:17" ht="18" customHeight="1">
      <c r="A110" s="418">
        <v>14</v>
      </c>
      <c r="B110" s="416" t="s">
        <v>200</v>
      </c>
      <c r="C110" s="438">
        <v>4864803</v>
      </c>
      <c r="D110" s="105" t="s">
        <v>13</v>
      </c>
      <c r="E110" s="118" t="s">
        <v>364</v>
      </c>
      <c r="F110" s="411">
        <v>-100</v>
      </c>
      <c r="G110" s="447">
        <v>85331</v>
      </c>
      <c r="H110" s="448">
        <v>84571</v>
      </c>
      <c r="I110" s="360">
        <f t="shared" si="8"/>
        <v>760</v>
      </c>
      <c r="J110" s="360">
        <f t="shared" si="9"/>
        <v>-76000</v>
      </c>
      <c r="K110" s="360">
        <f t="shared" si="6"/>
        <v>-0.076</v>
      </c>
      <c r="L110" s="447">
        <v>173032</v>
      </c>
      <c r="M110" s="448">
        <v>165295</v>
      </c>
      <c r="N110" s="384">
        <f t="shared" si="10"/>
        <v>7737</v>
      </c>
      <c r="O110" s="384">
        <f t="shared" si="11"/>
        <v>-773700</v>
      </c>
      <c r="P110" s="384">
        <f t="shared" si="7"/>
        <v>-0.7737</v>
      </c>
      <c r="Q110" s="403"/>
    </row>
    <row r="111" spans="1:17" ht="18" customHeight="1">
      <c r="A111" s="418"/>
      <c r="B111" s="485" t="s">
        <v>201</v>
      </c>
      <c r="C111" s="438"/>
      <c r="D111" s="154"/>
      <c r="E111" s="154"/>
      <c r="F111" s="411"/>
      <c r="G111" s="447"/>
      <c r="H111" s="448"/>
      <c r="I111" s="384"/>
      <c r="J111" s="384"/>
      <c r="K111" s="384"/>
      <c r="L111" s="335"/>
      <c r="M111" s="384"/>
      <c r="N111" s="384"/>
      <c r="O111" s="384"/>
      <c r="P111" s="384"/>
      <c r="Q111" s="403"/>
    </row>
    <row r="112" spans="1:17" ht="18" customHeight="1">
      <c r="A112" s="418">
        <v>15</v>
      </c>
      <c r="B112" s="416" t="s">
        <v>202</v>
      </c>
      <c r="C112" s="438">
        <v>4865133</v>
      </c>
      <c r="D112" s="105" t="s">
        <v>13</v>
      </c>
      <c r="E112" s="118" t="s">
        <v>364</v>
      </c>
      <c r="F112" s="411">
        <v>100</v>
      </c>
      <c r="G112" s="447">
        <v>158560</v>
      </c>
      <c r="H112" s="448">
        <v>154597</v>
      </c>
      <c r="I112" s="384">
        <f t="shared" si="8"/>
        <v>3963</v>
      </c>
      <c r="J112" s="384">
        <f t="shared" si="9"/>
        <v>396300</v>
      </c>
      <c r="K112" s="384">
        <f t="shared" si="6"/>
        <v>0.3963</v>
      </c>
      <c r="L112" s="447">
        <v>27519</v>
      </c>
      <c r="M112" s="448">
        <v>25378</v>
      </c>
      <c r="N112" s="384">
        <f t="shared" si="10"/>
        <v>2141</v>
      </c>
      <c r="O112" s="384">
        <f t="shared" si="11"/>
        <v>214100</v>
      </c>
      <c r="P112" s="384">
        <f t="shared" si="7"/>
        <v>0.2141</v>
      </c>
      <c r="Q112" s="403"/>
    </row>
    <row r="113" spans="1:17" ht="18" customHeight="1">
      <c r="A113" s="418"/>
      <c r="B113" s="486" t="s">
        <v>203</v>
      </c>
      <c r="C113" s="438"/>
      <c r="D113" s="105"/>
      <c r="E113" s="154"/>
      <c r="F113" s="411"/>
      <c r="G113" s="633"/>
      <c r="H113" s="632"/>
      <c r="I113" s="384"/>
      <c r="J113" s="384"/>
      <c r="K113" s="384"/>
      <c r="L113" s="335"/>
      <c r="M113" s="384"/>
      <c r="N113" s="384"/>
      <c r="O113" s="384"/>
      <c r="P113" s="384"/>
      <c r="Q113" s="403"/>
    </row>
    <row r="114" spans="1:17" ht="18" customHeight="1">
      <c r="A114" s="418">
        <v>16</v>
      </c>
      <c r="B114" s="416" t="s">
        <v>187</v>
      </c>
      <c r="C114" s="438">
        <v>4865076</v>
      </c>
      <c r="D114" s="105" t="s">
        <v>13</v>
      </c>
      <c r="E114" s="118" t="s">
        <v>364</v>
      </c>
      <c r="F114" s="411">
        <v>-100</v>
      </c>
      <c r="G114" s="447">
        <v>723</v>
      </c>
      <c r="H114" s="448">
        <v>728</v>
      </c>
      <c r="I114" s="384">
        <f t="shared" si="8"/>
        <v>-5</v>
      </c>
      <c r="J114" s="384">
        <f t="shared" si="9"/>
        <v>500</v>
      </c>
      <c r="K114" s="384">
        <f t="shared" si="6"/>
        <v>0.0005</v>
      </c>
      <c r="L114" s="447">
        <v>11452</v>
      </c>
      <c r="M114" s="448">
        <v>11343</v>
      </c>
      <c r="N114" s="384">
        <f t="shared" si="10"/>
        <v>109</v>
      </c>
      <c r="O114" s="384">
        <f t="shared" si="11"/>
        <v>-10900</v>
      </c>
      <c r="P114" s="384">
        <f t="shared" si="7"/>
        <v>-0.0109</v>
      </c>
      <c r="Q114" s="403"/>
    </row>
    <row r="115" spans="1:17" ht="18" customHeight="1">
      <c r="A115" s="418">
        <v>17</v>
      </c>
      <c r="B115" s="484" t="s">
        <v>204</v>
      </c>
      <c r="C115" s="438">
        <v>4865077</v>
      </c>
      <c r="D115" s="154" t="s">
        <v>13</v>
      </c>
      <c r="E115" s="118" t="s">
        <v>364</v>
      </c>
      <c r="F115" s="411">
        <v>-100</v>
      </c>
      <c r="G115" s="633"/>
      <c r="H115" s="638"/>
      <c r="I115" s="384">
        <f t="shared" si="8"/>
        <v>0</v>
      </c>
      <c r="J115" s="384">
        <f t="shared" si="9"/>
        <v>0</v>
      </c>
      <c r="K115" s="384">
        <f t="shared" si="6"/>
        <v>0</v>
      </c>
      <c r="L115" s="329"/>
      <c r="M115" s="360"/>
      <c r="N115" s="384">
        <f t="shared" si="10"/>
        <v>0</v>
      </c>
      <c r="O115" s="384">
        <f t="shared" si="11"/>
        <v>0</v>
      </c>
      <c r="P115" s="384">
        <f t="shared" si="7"/>
        <v>0</v>
      </c>
      <c r="Q115" s="403"/>
    </row>
    <row r="116" spans="1:17" ht="18" customHeight="1">
      <c r="A116" s="445"/>
      <c r="B116" s="485" t="s">
        <v>53</v>
      </c>
      <c r="C116" s="408"/>
      <c r="D116" s="94"/>
      <c r="E116" s="94"/>
      <c r="F116" s="411"/>
      <c r="G116" s="633"/>
      <c r="H116" s="632"/>
      <c r="I116" s="384"/>
      <c r="J116" s="384"/>
      <c r="K116" s="384"/>
      <c r="L116" s="335"/>
      <c r="M116" s="384"/>
      <c r="N116" s="384"/>
      <c r="O116" s="384"/>
      <c r="P116" s="384"/>
      <c r="Q116" s="403"/>
    </row>
    <row r="117" spans="1:17" ht="18" customHeight="1">
      <c r="A117" s="418">
        <v>18</v>
      </c>
      <c r="B117" s="487" t="s">
        <v>209</v>
      </c>
      <c r="C117" s="438">
        <v>4864824</v>
      </c>
      <c r="D117" s="118" t="s">
        <v>13</v>
      </c>
      <c r="E117" s="118" t="s">
        <v>364</v>
      </c>
      <c r="F117" s="411">
        <v>-100</v>
      </c>
      <c r="G117" s="447">
        <v>9629</v>
      </c>
      <c r="H117" s="448">
        <v>9192</v>
      </c>
      <c r="I117" s="384">
        <f t="shared" si="8"/>
        <v>437</v>
      </c>
      <c r="J117" s="384">
        <f t="shared" si="9"/>
        <v>-43700</v>
      </c>
      <c r="K117" s="384">
        <f t="shared" si="6"/>
        <v>-0.0437</v>
      </c>
      <c r="L117" s="447">
        <v>46928</v>
      </c>
      <c r="M117" s="448">
        <v>44885</v>
      </c>
      <c r="N117" s="384">
        <f t="shared" si="10"/>
        <v>2043</v>
      </c>
      <c r="O117" s="384">
        <f t="shared" si="11"/>
        <v>-204300</v>
      </c>
      <c r="P117" s="384">
        <f t="shared" si="7"/>
        <v>-0.2043</v>
      </c>
      <c r="Q117" s="403"/>
    </row>
    <row r="118" spans="1:17" ht="18" customHeight="1">
      <c r="A118" s="418"/>
      <c r="B118" s="486" t="s">
        <v>54</v>
      </c>
      <c r="C118" s="411"/>
      <c r="D118" s="105"/>
      <c r="E118" s="105"/>
      <c r="F118" s="411"/>
      <c r="G118" s="633"/>
      <c r="H118" s="632"/>
      <c r="I118" s="384"/>
      <c r="J118" s="384"/>
      <c r="K118" s="384"/>
      <c r="L118" s="335"/>
      <c r="M118" s="384"/>
      <c r="N118" s="384"/>
      <c r="O118" s="384"/>
      <c r="P118" s="384"/>
      <c r="Q118" s="403"/>
    </row>
    <row r="119" spans="1:17" ht="18" customHeight="1">
      <c r="A119" s="418"/>
      <c r="B119" s="486" t="s">
        <v>55</v>
      </c>
      <c r="C119" s="411"/>
      <c r="D119" s="105"/>
      <c r="E119" s="105"/>
      <c r="F119" s="411"/>
      <c r="G119" s="633"/>
      <c r="H119" s="632"/>
      <c r="I119" s="384"/>
      <c r="J119" s="384"/>
      <c r="K119" s="384"/>
      <c r="L119" s="335"/>
      <c r="M119" s="384"/>
      <c r="N119" s="384"/>
      <c r="O119" s="384"/>
      <c r="P119" s="384"/>
      <c r="Q119" s="403"/>
    </row>
    <row r="120" spans="1:17" ht="18" customHeight="1">
      <c r="A120" s="418"/>
      <c r="B120" s="486" t="s">
        <v>56</v>
      </c>
      <c r="C120" s="411"/>
      <c r="D120" s="105"/>
      <c r="E120" s="105"/>
      <c r="F120" s="411"/>
      <c r="G120" s="633"/>
      <c r="H120" s="632"/>
      <c r="I120" s="384"/>
      <c r="J120" s="384"/>
      <c r="K120" s="384"/>
      <c r="L120" s="335"/>
      <c r="M120" s="384"/>
      <c r="N120" s="384"/>
      <c r="O120" s="384"/>
      <c r="P120" s="384"/>
      <c r="Q120" s="403"/>
    </row>
    <row r="121" spans="1:17" ht="17.25" customHeight="1">
      <c r="A121" s="418">
        <v>19</v>
      </c>
      <c r="B121" s="484" t="s">
        <v>57</v>
      </c>
      <c r="C121" s="438">
        <v>4865090</v>
      </c>
      <c r="D121" s="154" t="s">
        <v>13</v>
      </c>
      <c r="E121" s="118" t="s">
        <v>364</v>
      </c>
      <c r="F121" s="411">
        <v>-100</v>
      </c>
      <c r="G121" s="447">
        <v>6503</v>
      </c>
      <c r="H121" s="448">
        <v>6231</v>
      </c>
      <c r="I121" s="384">
        <f>G121-H121</f>
        <v>272</v>
      </c>
      <c r="J121" s="384">
        <f t="shared" si="9"/>
        <v>-27200</v>
      </c>
      <c r="K121" s="384">
        <f t="shared" si="6"/>
        <v>-0.0272</v>
      </c>
      <c r="L121" s="447">
        <v>8442</v>
      </c>
      <c r="M121" s="448">
        <v>8141</v>
      </c>
      <c r="N121" s="384">
        <f>L121-M121</f>
        <v>301</v>
      </c>
      <c r="O121" s="384">
        <f t="shared" si="11"/>
        <v>-30100</v>
      </c>
      <c r="P121" s="384">
        <f t="shared" si="7"/>
        <v>-0.0301</v>
      </c>
      <c r="Q121" s="554"/>
    </row>
    <row r="122" spans="1:17" ht="18" customHeight="1">
      <c r="A122" s="418">
        <v>20</v>
      </c>
      <c r="B122" s="484" t="s">
        <v>58</v>
      </c>
      <c r="C122" s="438">
        <v>4902519</v>
      </c>
      <c r="D122" s="154" t="s">
        <v>13</v>
      </c>
      <c r="E122" s="118" t="s">
        <v>364</v>
      </c>
      <c r="F122" s="411">
        <v>-100</v>
      </c>
      <c r="G122" s="447">
        <v>8405</v>
      </c>
      <c r="H122" s="448">
        <v>8264</v>
      </c>
      <c r="I122" s="384">
        <f t="shared" si="8"/>
        <v>141</v>
      </c>
      <c r="J122" s="384">
        <f t="shared" si="9"/>
        <v>-14100</v>
      </c>
      <c r="K122" s="384">
        <f t="shared" si="6"/>
        <v>-0.0141</v>
      </c>
      <c r="L122" s="447">
        <v>26636</v>
      </c>
      <c r="M122" s="448">
        <v>26496</v>
      </c>
      <c r="N122" s="384">
        <f t="shared" si="10"/>
        <v>140</v>
      </c>
      <c r="O122" s="384">
        <f t="shared" si="11"/>
        <v>-14000</v>
      </c>
      <c r="P122" s="384">
        <f t="shared" si="7"/>
        <v>-0.014</v>
      </c>
      <c r="Q122" s="403"/>
    </row>
    <row r="123" spans="1:17" ht="18" customHeight="1">
      <c r="A123" s="418">
        <v>21</v>
      </c>
      <c r="B123" s="484" t="s">
        <v>59</v>
      </c>
      <c r="C123" s="438">
        <v>4902520</v>
      </c>
      <c r="D123" s="154" t="s">
        <v>13</v>
      </c>
      <c r="E123" s="118" t="s">
        <v>364</v>
      </c>
      <c r="F123" s="411">
        <v>-100</v>
      </c>
      <c r="G123" s="447">
        <v>13706</v>
      </c>
      <c r="H123" s="448">
        <v>13706</v>
      </c>
      <c r="I123" s="384">
        <f t="shared" si="8"/>
        <v>0</v>
      </c>
      <c r="J123" s="384">
        <f t="shared" si="9"/>
        <v>0</v>
      </c>
      <c r="K123" s="384">
        <f t="shared" si="6"/>
        <v>0</v>
      </c>
      <c r="L123" s="447">
        <v>35231</v>
      </c>
      <c r="M123" s="448">
        <v>35231</v>
      </c>
      <c r="N123" s="384">
        <f t="shared" si="10"/>
        <v>0</v>
      </c>
      <c r="O123" s="384">
        <f t="shared" si="11"/>
        <v>0</v>
      </c>
      <c r="P123" s="384">
        <f t="shared" si="7"/>
        <v>0</v>
      </c>
      <c r="Q123" s="403"/>
    </row>
    <row r="124" spans="1:17" ht="18" customHeight="1">
      <c r="A124" s="418"/>
      <c r="B124" s="484"/>
      <c r="C124" s="438"/>
      <c r="D124" s="154"/>
      <c r="E124" s="154"/>
      <c r="F124" s="411"/>
      <c r="G124" s="633"/>
      <c r="H124" s="632"/>
      <c r="I124" s="384"/>
      <c r="J124" s="384"/>
      <c r="K124" s="384"/>
      <c r="L124" s="335"/>
      <c r="M124" s="384"/>
      <c r="N124" s="384"/>
      <c r="O124" s="384"/>
      <c r="P124" s="384"/>
      <c r="Q124" s="403"/>
    </row>
    <row r="125" spans="1:17" ht="18" customHeight="1">
      <c r="A125" s="418"/>
      <c r="B125" s="485" t="s">
        <v>60</v>
      </c>
      <c r="C125" s="438"/>
      <c r="D125" s="154"/>
      <c r="E125" s="154"/>
      <c r="F125" s="411"/>
      <c r="G125" s="633"/>
      <c r="H125" s="632"/>
      <c r="I125" s="384"/>
      <c r="J125" s="384"/>
      <c r="K125" s="384"/>
      <c r="L125" s="335"/>
      <c r="M125" s="384"/>
      <c r="N125" s="384"/>
      <c r="O125" s="384"/>
      <c r="P125" s="384"/>
      <c r="Q125" s="403"/>
    </row>
    <row r="126" spans="1:17" ht="18" customHeight="1">
      <c r="A126" s="418">
        <v>22</v>
      </c>
      <c r="B126" s="484" t="s">
        <v>61</v>
      </c>
      <c r="C126" s="438">
        <v>4902521</v>
      </c>
      <c r="D126" s="154" t="s">
        <v>13</v>
      </c>
      <c r="E126" s="118" t="s">
        <v>364</v>
      </c>
      <c r="F126" s="411">
        <v>-100</v>
      </c>
      <c r="G126" s="447">
        <v>29747</v>
      </c>
      <c r="H126" s="448">
        <v>28912</v>
      </c>
      <c r="I126" s="384">
        <f t="shared" si="8"/>
        <v>835</v>
      </c>
      <c r="J126" s="384">
        <f t="shared" si="9"/>
        <v>-83500</v>
      </c>
      <c r="K126" s="384">
        <f t="shared" si="6"/>
        <v>-0.0835</v>
      </c>
      <c r="L126" s="447">
        <v>8531</v>
      </c>
      <c r="M126" s="448">
        <v>8523</v>
      </c>
      <c r="N126" s="384">
        <f t="shared" si="10"/>
        <v>8</v>
      </c>
      <c r="O126" s="384">
        <f t="shared" si="11"/>
        <v>-800</v>
      </c>
      <c r="P126" s="384">
        <f t="shared" si="7"/>
        <v>-0.0008</v>
      </c>
      <c r="Q126" s="403"/>
    </row>
    <row r="127" spans="1:17" ht="18" customHeight="1">
      <c r="A127" s="418">
        <v>23</v>
      </c>
      <c r="B127" s="484" t="s">
        <v>62</v>
      </c>
      <c r="C127" s="438">
        <v>4902522</v>
      </c>
      <c r="D127" s="154" t="s">
        <v>13</v>
      </c>
      <c r="E127" s="118" t="s">
        <v>364</v>
      </c>
      <c r="F127" s="411">
        <v>-100</v>
      </c>
      <c r="G127" s="447">
        <v>840</v>
      </c>
      <c r="H127" s="448">
        <v>840</v>
      </c>
      <c r="I127" s="384">
        <f t="shared" si="8"/>
        <v>0</v>
      </c>
      <c r="J127" s="384">
        <f t="shared" si="9"/>
        <v>0</v>
      </c>
      <c r="K127" s="384">
        <f t="shared" si="6"/>
        <v>0</v>
      </c>
      <c r="L127" s="447">
        <v>185</v>
      </c>
      <c r="M127" s="448">
        <v>185</v>
      </c>
      <c r="N127" s="384">
        <f t="shared" si="10"/>
        <v>0</v>
      </c>
      <c r="O127" s="384">
        <f t="shared" si="11"/>
        <v>0</v>
      </c>
      <c r="P127" s="384">
        <f t="shared" si="7"/>
        <v>0</v>
      </c>
      <c r="Q127" s="403"/>
    </row>
    <row r="128" spans="1:17" ht="18" customHeight="1">
      <c r="A128" s="418">
        <v>24</v>
      </c>
      <c r="B128" s="484" t="s">
        <v>63</v>
      </c>
      <c r="C128" s="438">
        <v>4902523</v>
      </c>
      <c r="D128" s="154" t="s">
        <v>13</v>
      </c>
      <c r="E128" s="118" t="s">
        <v>364</v>
      </c>
      <c r="F128" s="411">
        <v>-100</v>
      </c>
      <c r="G128" s="447">
        <v>999815</v>
      </c>
      <c r="H128" s="448">
        <v>999815</v>
      </c>
      <c r="I128" s="384">
        <f t="shared" si="8"/>
        <v>0</v>
      </c>
      <c r="J128" s="384">
        <f t="shared" si="9"/>
        <v>0</v>
      </c>
      <c r="K128" s="384">
        <f t="shared" si="6"/>
        <v>0</v>
      </c>
      <c r="L128" s="447">
        <v>999943</v>
      </c>
      <c r="M128" s="448">
        <v>999943</v>
      </c>
      <c r="N128" s="384">
        <f t="shared" si="10"/>
        <v>0</v>
      </c>
      <c r="O128" s="384">
        <f t="shared" si="11"/>
        <v>0</v>
      </c>
      <c r="P128" s="384">
        <f t="shared" si="7"/>
        <v>0</v>
      </c>
      <c r="Q128" s="403"/>
    </row>
    <row r="129" spans="1:17" ht="18" customHeight="1">
      <c r="A129" s="418">
        <v>25</v>
      </c>
      <c r="B129" s="416" t="s">
        <v>64</v>
      </c>
      <c r="C129" s="411">
        <v>4902524</v>
      </c>
      <c r="D129" s="105" t="s">
        <v>13</v>
      </c>
      <c r="E129" s="118" t="s">
        <v>364</v>
      </c>
      <c r="F129" s="411">
        <v>-100</v>
      </c>
      <c r="G129" s="447">
        <v>0</v>
      </c>
      <c r="H129" s="448">
        <v>0</v>
      </c>
      <c r="I129" s="384">
        <f t="shared" si="8"/>
        <v>0</v>
      </c>
      <c r="J129" s="384">
        <f t="shared" si="9"/>
        <v>0</v>
      </c>
      <c r="K129" s="384">
        <f t="shared" si="6"/>
        <v>0</v>
      </c>
      <c r="L129" s="447">
        <v>0</v>
      </c>
      <c r="M129" s="448">
        <v>0</v>
      </c>
      <c r="N129" s="384">
        <f t="shared" si="10"/>
        <v>0</v>
      </c>
      <c r="O129" s="384">
        <f t="shared" si="11"/>
        <v>0</v>
      </c>
      <c r="P129" s="384">
        <f t="shared" si="7"/>
        <v>0</v>
      </c>
      <c r="Q129" s="403"/>
    </row>
    <row r="130" spans="1:17" ht="18" customHeight="1">
      <c r="A130" s="418">
        <v>26</v>
      </c>
      <c r="B130" s="416" t="s">
        <v>65</v>
      </c>
      <c r="C130" s="411">
        <v>4902525</v>
      </c>
      <c r="D130" s="105" t="s">
        <v>13</v>
      </c>
      <c r="E130" s="118" t="s">
        <v>364</v>
      </c>
      <c r="F130" s="411">
        <v>-100</v>
      </c>
      <c r="G130" s="447">
        <v>0</v>
      </c>
      <c r="H130" s="448">
        <v>0</v>
      </c>
      <c r="I130" s="384">
        <f t="shared" si="8"/>
        <v>0</v>
      </c>
      <c r="J130" s="384">
        <f t="shared" si="9"/>
        <v>0</v>
      </c>
      <c r="K130" s="384">
        <f t="shared" si="6"/>
        <v>0</v>
      </c>
      <c r="L130" s="447">
        <v>0</v>
      </c>
      <c r="M130" s="448">
        <v>0</v>
      </c>
      <c r="N130" s="384">
        <f t="shared" si="10"/>
        <v>0</v>
      </c>
      <c r="O130" s="384">
        <f t="shared" si="11"/>
        <v>0</v>
      </c>
      <c r="P130" s="384">
        <f t="shared" si="7"/>
        <v>0</v>
      </c>
      <c r="Q130" s="403"/>
    </row>
    <row r="131" spans="1:17" ht="18" customHeight="1">
      <c r="A131" s="418">
        <v>27</v>
      </c>
      <c r="B131" s="416" t="s">
        <v>66</v>
      </c>
      <c r="C131" s="411">
        <v>4902526</v>
      </c>
      <c r="D131" s="105" t="s">
        <v>13</v>
      </c>
      <c r="E131" s="118" t="s">
        <v>364</v>
      </c>
      <c r="F131" s="411">
        <v>-100</v>
      </c>
      <c r="G131" s="447">
        <v>14289</v>
      </c>
      <c r="H131" s="448">
        <v>13825</v>
      </c>
      <c r="I131" s="384">
        <f t="shared" si="8"/>
        <v>464</v>
      </c>
      <c r="J131" s="384">
        <f t="shared" si="9"/>
        <v>-46400</v>
      </c>
      <c r="K131" s="384">
        <f t="shared" si="6"/>
        <v>-0.0464</v>
      </c>
      <c r="L131" s="447">
        <v>8468</v>
      </c>
      <c r="M131" s="448">
        <v>8414</v>
      </c>
      <c r="N131" s="384">
        <f t="shared" si="10"/>
        <v>54</v>
      </c>
      <c r="O131" s="384">
        <f t="shared" si="11"/>
        <v>-5400</v>
      </c>
      <c r="P131" s="384">
        <f t="shared" si="7"/>
        <v>-0.0054</v>
      </c>
      <c r="Q131" s="403"/>
    </row>
    <row r="132" spans="1:17" ht="18" customHeight="1">
      <c r="A132" s="418">
        <v>28</v>
      </c>
      <c r="B132" s="416" t="s">
        <v>67</v>
      </c>
      <c r="C132" s="411">
        <v>4902527</v>
      </c>
      <c r="D132" s="105" t="s">
        <v>13</v>
      </c>
      <c r="E132" s="118" t="s">
        <v>364</v>
      </c>
      <c r="F132" s="411">
        <v>-100</v>
      </c>
      <c r="G132" s="447">
        <v>997991</v>
      </c>
      <c r="H132" s="448">
        <v>997829</v>
      </c>
      <c r="I132" s="384">
        <f t="shared" si="8"/>
        <v>162</v>
      </c>
      <c r="J132" s="384">
        <f t="shared" si="9"/>
        <v>-16200</v>
      </c>
      <c r="K132" s="384">
        <f t="shared" si="6"/>
        <v>-0.0162</v>
      </c>
      <c r="L132" s="447">
        <v>999978</v>
      </c>
      <c r="M132" s="448">
        <v>999975</v>
      </c>
      <c r="N132" s="384">
        <f t="shared" si="10"/>
        <v>3</v>
      </c>
      <c r="O132" s="384">
        <f t="shared" si="11"/>
        <v>-300</v>
      </c>
      <c r="P132" s="384">
        <f t="shared" si="7"/>
        <v>-0.0003</v>
      </c>
      <c r="Q132" s="403"/>
    </row>
    <row r="133" spans="1:17" ht="18" customHeight="1">
      <c r="A133" s="418">
        <v>29</v>
      </c>
      <c r="B133" s="416" t="s">
        <v>150</v>
      </c>
      <c r="C133" s="411">
        <v>4902528</v>
      </c>
      <c r="D133" s="105" t="s">
        <v>13</v>
      </c>
      <c r="E133" s="118" t="s">
        <v>364</v>
      </c>
      <c r="F133" s="411">
        <v>-100</v>
      </c>
      <c r="G133" s="447">
        <v>11525</v>
      </c>
      <c r="H133" s="448">
        <v>11525</v>
      </c>
      <c r="I133" s="384">
        <f t="shared" si="8"/>
        <v>0</v>
      </c>
      <c r="J133" s="384">
        <f t="shared" si="9"/>
        <v>0</v>
      </c>
      <c r="K133" s="384">
        <f t="shared" si="6"/>
        <v>0</v>
      </c>
      <c r="L133" s="447">
        <v>4086</v>
      </c>
      <c r="M133" s="448">
        <v>4086</v>
      </c>
      <c r="N133" s="384">
        <f t="shared" si="10"/>
        <v>0</v>
      </c>
      <c r="O133" s="384">
        <f t="shared" si="11"/>
        <v>0</v>
      </c>
      <c r="P133" s="384">
        <f t="shared" si="7"/>
        <v>0</v>
      </c>
      <c r="Q133" s="403"/>
    </row>
    <row r="134" spans="1:17" ht="18" customHeight="1">
      <c r="A134" s="418"/>
      <c r="B134" s="416"/>
      <c r="C134" s="411"/>
      <c r="D134" s="105"/>
      <c r="E134" s="105"/>
      <c r="F134" s="411"/>
      <c r="G134" s="633"/>
      <c r="H134" s="632"/>
      <c r="I134" s="384"/>
      <c r="J134" s="384"/>
      <c r="K134" s="384"/>
      <c r="L134" s="335"/>
      <c r="M134" s="384"/>
      <c r="N134" s="384"/>
      <c r="O134" s="384"/>
      <c r="P134" s="384"/>
      <c r="Q134" s="403"/>
    </row>
    <row r="135" spans="1:17" ht="18" customHeight="1">
      <c r="A135" s="418"/>
      <c r="B135" s="486" t="s">
        <v>82</v>
      </c>
      <c r="C135" s="411"/>
      <c r="D135" s="105"/>
      <c r="E135" s="105"/>
      <c r="F135" s="411"/>
      <c r="G135" s="633"/>
      <c r="H135" s="632"/>
      <c r="I135" s="384"/>
      <c r="J135" s="384"/>
      <c r="K135" s="384"/>
      <c r="L135" s="335"/>
      <c r="M135" s="384"/>
      <c r="N135" s="384"/>
      <c r="O135" s="384"/>
      <c r="P135" s="384"/>
      <c r="Q135" s="403"/>
    </row>
    <row r="136" spans="1:17" ht="25.5" customHeight="1">
      <c r="A136" s="418">
        <v>30</v>
      </c>
      <c r="B136" s="416" t="s">
        <v>83</v>
      </c>
      <c r="C136" s="411">
        <v>4865087</v>
      </c>
      <c r="D136" s="105" t="s">
        <v>13</v>
      </c>
      <c r="E136" s="118" t="s">
        <v>364</v>
      </c>
      <c r="F136" s="411">
        <v>400</v>
      </c>
      <c r="G136" s="447">
        <v>4567</v>
      </c>
      <c r="H136" s="448">
        <v>4567</v>
      </c>
      <c r="I136" s="384">
        <f>G136-H136</f>
        <v>0</v>
      </c>
      <c r="J136" s="384">
        <f t="shared" si="9"/>
        <v>0</v>
      </c>
      <c r="K136" s="384">
        <f t="shared" si="6"/>
        <v>0</v>
      </c>
      <c r="L136" s="447">
        <v>12600</v>
      </c>
      <c r="M136" s="448">
        <v>12600</v>
      </c>
      <c r="N136" s="384">
        <f>L136-M136</f>
        <v>0</v>
      </c>
      <c r="O136" s="384">
        <f t="shared" si="11"/>
        <v>0</v>
      </c>
      <c r="P136" s="384">
        <f t="shared" si="7"/>
        <v>0</v>
      </c>
      <c r="Q136" s="716"/>
    </row>
    <row r="137" spans="1:17" ht="18" customHeight="1">
      <c r="A137" s="418">
        <v>31</v>
      </c>
      <c r="B137" s="416" t="s">
        <v>84</v>
      </c>
      <c r="C137" s="411">
        <v>4902516</v>
      </c>
      <c r="D137" s="105" t="s">
        <v>13</v>
      </c>
      <c r="E137" s="118" t="s">
        <v>364</v>
      </c>
      <c r="F137" s="411">
        <v>-100</v>
      </c>
      <c r="G137" s="447">
        <v>999321</v>
      </c>
      <c r="H137" s="448">
        <v>999377</v>
      </c>
      <c r="I137" s="384">
        <f t="shared" si="8"/>
        <v>-56</v>
      </c>
      <c r="J137" s="384">
        <f t="shared" si="9"/>
        <v>5600</v>
      </c>
      <c r="K137" s="384">
        <f t="shared" si="6"/>
        <v>0.0056</v>
      </c>
      <c r="L137" s="447">
        <v>999155</v>
      </c>
      <c r="M137" s="448">
        <v>999145</v>
      </c>
      <c r="N137" s="384">
        <f t="shared" si="10"/>
        <v>10</v>
      </c>
      <c r="O137" s="384">
        <f t="shared" si="11"/>
        <v>-1000</v>
      </c>
      <c r="P137" s="384">
        <f t="shared" si="7"/>
        <v>-0.001</v>
      </c>
      <c r="Q137" s="403"/>
    </row>
    <row r="138" spans="1:17" ht="15" customHeight="1" thickBot="1">
      <c r="A138" s="31"/>
      <c r="B138" s="32"/>
      <c r="C138" s="32"/>
      <c r="D138" s="32"/>
      <c r="E138" s="32"/>
      <c r="F138" s="32"/>
      <c r="G138" s="640"/>
      <c r="H138" s="641"/>
      <c r="I138" s="32"/>
      <c r="J138" s="32"/>
      <c r="K138" s="63"/>
      <c r="L138" s="31"/>
      <c r="M138" s="32"/>
      <c r="N138" s="32"/>
      <c r="O138" s="32"/>
      <c r="P138" s="63"/>
      <c r="Q138" s="184"/>
    </row>
    <row r="139" ht="13.5" thickTop="1"/>
    <row r="140" spans="1:16" ht="20.25">
      <c r="A140" s="188" t="s">
        <v>331</v>
      </c>
      <c r="K140" s="237">
        <f>SUM(K90:K138)</f>
        <v>-5.6831</v>
      </c>
      <c r="P140" s="237">
        <f>SUM(P90:P138)</f>
        <v>-1.3500999999999999</v>
      </c>
    </row>
    <row r="141" spans="1:16" ht="12.75">
      <c r="A141" s="69"/>
      <c r="K141" s="19"/>
      <c r="P141" s="19"/>
    </row>
    <row r="142" spans="1:16" ht="12.75">
      <c r="A142" s="69"/>
      <c r="K142" s="19"/>
      <c r="P142" s="19"/>
    </row>
    <row r="143" spans="1:17" ht="18">
      <c r="A143" s="69"/>
      <c r="K143" s="19"/>
      <c r="P143" s="19"/>
      <c r="Q143" s="549" t="str">
        <f>NDPL!$Q$1</f>
        <v>APRIL-2011</v>
      </c>
    </row>
    <row r="144" spans="1:16" ht="12.75">
      <c r="A144" s="69"/>
      <c r="K144" s="19"/>
      <c r="P144" s="19"/>
    </row>
    <row r="145" spans="1:16" ht="12.75">
      <c r="A145" s="69"/>
      <c r="K145" s="19"/>
      <c r="P145" s="19"/>
    </row>
    <row r="146" spans="1:16" ht="12.75">
      <c r="A146" s="69"/>
      <c r="K146" s="19"/>
      <c r="P146" s="19"/>
    </row>
    <row r="147" spans="1:11" ht="13.5" thickBot="1">
      <c r="A147" s="2"/>
      <c r="B147" s="8"/>
      <c r="C147" s="8"/>
      <c r="D147" s="65"/>
      <c r="E147" s="65"/>
      <c r="F147" s="24"/>
      <c r="G147" s="24"/>
      <c r="H147" s="24"/>
      <c r="I147" s="24"/>
      <c r="J147" s="24"/>
      <c r="K147" s="66"/>
    </row>
    <row r="148" spans="1:17" ht="27.75">
      <c r="A148" s="582" t="s">
        <v>207</v>
      </c>
      <c r="B148" s="177"/>
      <c r="C148" s="173"/>
      <c r="D148" s="173"/>
      <c r="E148" s="173"/>
      <c r="F148" s="233"/>
      <c r="G148" s="233"/>
      <c r="H148" s="233"/>
      <c r="I148" s="233"/>
      <c r="J148" s="233"/>
      <c r="K148" s="234"/>
      <c r="L148" s="58"/>
      <c r="M148" s="58"/>
      <c r="N148" s="58"/>
      <c r="O148" s="58"/>
      <c r="P148" s="58"/>
      <c r="Q148" s="59"/>
    </row>
    <row r="149" spans="1:17" ht="24.75" customHeight="1">
      <c r="A149" s="581" t="s">
        <v>333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569">
        <f>K83</f>
        <v>3.4270660159999995</v>
      </c>
      <c r="L149" s="346"/>
      <c r="M149" s="346"/>
      <c r="N149" s="346"/>
      <c r="O149" s="346"/>
      <c r="P149" s="569">
        <f>P83</f>
        <v>26.323733004</v>
      </c>
      <c r="Q149" s="60"/>
    </row>
    <row r="150" spans="1:17" ht="24.75" customHeight="1">
      <c r="A150" s="581" t="s">
        <v>332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569">
        <f>K140</f>
        <v>-5.6831</v>
      </c>
      <c r="L150" s="346"/>
      <c r="M150" s="346"/>
      <c r="N150" s="346"/>
      <c r="O150" s="346"/>
      <c r="P150" s="569">
        <f>P140</f>
        <v>-1.3500999999999999</v>
      </c>
      <c r="Q150" s="60"/>
    </row>
    <row r="151" spans="1:17" ht="24.75" customHeight="1">
      <c r="A151" s="581" t="s">
        <v>334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569">
        <f>'ROHTAK ROAD'!K44</f>
        <v>1.5963000000000003</v>
      </c>
      <c r="L151" s="346"/>
      <c r="M151" s="346"/>
      <c r="N151" s="346"/>
      <c r="O151" s="346"/>
      <c r="P151" s="569">
        <f>'ROHTAK ROAD'!P44</f>
        <v>0.2725</v>
      </c>
      <c r="Q151" s="60"/>
    </row>
    <row r="152" spans="1:17" ht="24.75" customHeight="1">
      <c r="A152" s="581" t="s">
        <v>335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569">
        <f>-MES!K39</f>
        <v>-0.1489</v>
      </c>
      <c r="L152" s="346"/>
      <c r="M152" s="346"/>
      <c r="N152" s="346"/>
      <c r="O152" s="346"/>
      <c r="P152" s="569">
        <f>-MES!P39</f>
        <v>-0.35825</v>
      </c>
      <c r="Q152" s="60"/>
    </row>
    <row r="153" spans="1:17" ht="29.25" customHeight="1" thickBot="1">
      <c r="A153" s="583" t="s">
        <v>208</v>
      </c>
      <c r="B153" s="235"/>
      <c r="C153" s="236"/>
      <c r="D153" s="236"/>
      <c r="E153" s="236"/>
      <c r="F153" s="236"/>
      <c r="G153" s="236"/>
      <c r="H153" s="236"/>
      <c r="I153" s="236"/>
      <c r="J153" s="236"/>
      <c r="K153" s="725">
        <f>SUM(K149:K152)</f>
        <v>-0.8086339839999999</v>
      </c>
      <c r="L153" s="570"/>
      <c r="M153" s="570"/>
      <c r="N153" s="570"/>
      <c r="O153" s="570"/>
      <c r="P153" s="584">
        <f>SUM(P149:P152)</f>
        <v>24.887883004</v>
      </c>
      <c r="Q153" s="189"/>
    </row>
    <row r="158" ht="13.5" thickBot="1"/>
    <row r="159" spans="1:17" ht="12.75">
      <c r="A159" s="273"/>
      <c r="B159" s="274"/>
      <c r="C159" s="274"/>
      <c r="D159" s="274"/>
      <c r="E159" s="274"/>
      <c r="F159" s="274"/>
      <c r="G159" s="274"/>
      <c r="H159" s="58"/>
      <c r="I159" s="58"/>
      <c r="J159" s="58"/>
      <c r="K159" s="58"/>
      <c r="L159" s="58"/>
      <c r="M159" s="58"/>
      <c r="N159" s="58"/>
      <c r="O159" s="58"/>
      <c r="P159" s="58"/>
      <c r="Q159" s="59"/>
    </row>
    <row r="160" spans="1:17" ht="26.25">
      <c r="A160" s="573" t="s">
        <v>345</v>
      </c>
      <c r="B160" s="265"/>
      <c r="C160" s="265"/>
      <c r="D160" s="265"/>
      <c r="E160" s="265"/>
      <c r="F160" s="265"/>
      <c r="G160" s="265"/>
      <c r="H160" s="21"/>
      <c r="I160" s="21"/>
      <c r="J160" s="21"/>
      <c r="K160" s="21"/>
      <c r="L160" s="21"/>
      <c r="M160" s="21"/>
      <c r="N160" s="21"/>
      <c r="O160" s="21"/>
      <c r="P160" s="21"/>
      <c r="Q160" s="60"/>
    </row>
    <row r="161" spans="1:17" ht="12.75">
      <c r="A161" s="275"/>
      <c r="B161" s="265"/>
      <c r="C161" s="265"/>
      <c r="D161" s="265"/>
      <c r="E161" s="265"/>
      <c r="F161" s="265"/>
      <c r="G161" s="265"/>
      <c r="H161" s="21"/>
      <c r="I161" s="21"/>
      <c r="J161" s="21"/>
      <c r="K161" s="21"/>
      <c r="L161" s="21"/>
      <c r="M161" s="21"/>
      <c r="N161" s="21"/>
      <c r="O161" s="21"/>
      <c r="P161" s="21"/>
      <c r="Q161" s="60"/>
    </row>
    <row r="162" spans="1:17" ht="15.75">
      <c r="A162" s="276"/>
      <c r="B162" s="277"/>
      <c r="C162" s="277"/>
      <c r="D162" s="277"/>
      <c r="E162" s="277"/>
      <c r="F162" s="277"/>
      <c r="G162" s="277"/>
      <c r="H162" s="21"/>
      <c r="I162" s="21"/>
      <c r="J162" s="21"/>
      <c r="K162" s="319" t="s">
        <v>357</v>
      </c>
      <c r="L162" s="21"/>
      <c r="M162" s="21"/>
      <c r="N162" s="21"/>
      <c r="O162" s="21"/>
      <c r="P162" s="319" t="s">
        <v>358</v>
      </c>
      <c r="Q162" s="60"/>
    </row>
    <row r="163" spans="1:17" ht="12.75">
      <c r="A163" s="278"/>
      <c r="B163" s="162"/>
      <c r="C163" s="162"/>
      <c r="D163" s="162"/>
      <c r="E163" s="162"/>
      <c r="F163" s="162"/>
      <c r="G163" s="162"/>
      <c r="H163" s="21"/>
      <c r="I163" s="21"/>
      <c r="J163" s="21"/>
      <c r="K163" s="21"/>
      <c r="L163" s="21"/>
      <c r="M163" s="21"/>
      <c r="N163" s="21"/>
      <c r="O163" s="21"/>
      <c r="P163" s="21"/>
      <c r="Q163" s="60"/>
    </row>
    <row r="164" spans="1:17" ht="12.75">
      <c r="A164" s="278"/>
      <c r="B164" s="162"/>
      <c r="C164" s="162"/>
      <c r="D164" s="162"/>
      <c r="E164" s="162"/>
      <c r="F164" s="162"/>
      <c r="G164" s="162"/>
      <c r="H164" s="21"/>
      <c r="I164" s="21"/>
      <c r="J164" s="21"/>
      <c r="K164" s="21"/>
      <c r="L164" s="21"/>
      <c r="M164" s="21"/>
      <c r="N164" s="21"/>
      <c r="O164" s="21"/>
      <c r="P164" s="21"/>
      <c r="Q164" s="60"/>
    </row>
    <row r="165" spans="1:17" ht="23.25">
      <c r="A165" s="571" t="s">
        <v>348</v>
      </c>
      <c r="B165" s="266"/>
      <c r="C165" s="266"/>
      <c r="D165" s="267"/>
      <c r="E165" s="267"/>
      <c r="F165" s="268"/>
      <c r="G165" s="267"/>
      <c r="H165" s="21"/>
      <c r="I165" s="21"/>
      <c r="J165" s="21"/>
      <c r="K165" s="576">
        <f>K153</f>
        <v>-0.8086339839999999</v>
      </c>
      <c r="L165" s="574" t="s">
        <v>346</v>
      </c>
      <c r="M165" s="522"/>
      <c r="N165" s="522"/>
      <c r="O165" s="522"/>
      <c r="P165" s="576">
        <f>P153</f>
        <v>24.887883004</v>
      </c>
      <c r="Q165" s="578" t="s">
        <v>346</v>
      </c>
    </row>
    <row r="166" spans="1:17" ht="23.25">
      <c r="A166" s="283"/>
      <c r="B166" s="269"/>
      <c r="C166" s="269"/>
      <c r="D166" s="265"/>
      <c r="E166" s="265"/>
      <c r="F166" s="270"/>
      <c r="G166" s="265"/>
      <c r="H166" s="21"/>
      <c r="I166" s="21"/>
      <c r="J166" s="21"/>
      <c r="K166" s="522"/>
      <c r="L166" s="575"/>
      <c r="M166" s="522"/>
      <c r="N166" s="522"/>
      <c r="O166" s="522"/>
      <c r="P166" s="522"/>
      <c r="Q166" s="579"/>
    </row>
    <row r="167" spans="1:17" ht="23.25">
      <c r="A167" s="572" t="s">
        <v>347</v>
      </c>
      <c r="B167" s="271"/>
      <c r="C167" s="53"/>
      <c r="D167" s="265"/>
      <c r="E167" s="265"/>
      <c r="F167" s="272"/>
      <c r="G167" s="267"/>
      <c r="H167" s="21"/>
      <c r="I167" s="21"/>
      <c r="J167" s="21"/>
      <c r="K167" s="522">
        <f>-'STEPPED UP GENCO'!K47</f>
        <v>-0.14628660600000004</v>
      </c>
      <c r="L167" s="574" t="s">
        <v>346</v>
      </c>
      <c r="M167" s="522"/>
      <c r="N167" s="522"/>
      <c r="O167" s="522"/>
      <c r="P167" s="576">
        <f>-'STEPPED UP GENCO'!P47</f>
        <v>0.5892374900999998</v>
      </c>
      <c r="Q167" s="578" t="s">
        <v>346</v>
      </c>
    </row>
    <row r="168" spans="1:17" ht="15">
      <c r="A168" s="279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64"/>
      <c r="M168" s="21"/>
      <c r="N168" s="21"/>
      <c r="O168" s="21"/>
      <c r="P168" s="21"/>
      <c r="Q168" s="580"/>
    </row>
    <row r="169" spans="1:17" ht="15">
      <c r="A169" s="279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64"/>
      <c r="M169" s="21"/>
      <c r="N169" s="21"/>
      <c r="O169" s="21"/>
      <c r="P169" s="21"/>
      <c r="Q169" s="580"/>
    </row>
    <row r="170" spans="1:17" ht="15">
      <c r="A170" s="279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64"/>
      <c r="M170" s="21"/>
      <c r="N170" s="21"/>
      <c r="O170" s="21"/>
      <c r="P170" s="21"/>
      <c r="Q170" s="580"/>
    </row>
    <row r="171" spans="1:17" ht="23.25">
      <c r="A171" s="279"/>
      <c r="B171" s="21"/>
      <c r="C171" s="21"/>
      <c r="D171" s="21"/>
      <c r="E171" s="21"/>
      <c r="F171" s="21"/>
      <c r="G171" s="21"/>
      <c r="H171" s="266"/>
      <c r="I171" s="266"/>
      <c r="J171" s="285" t="s">
        <v>349</v>
      </c>
      <c r="K171" s="577">
        <f>SUM(K165:K170)</f>
        <v>-0.95492059</v>
      </c>
      <c r="L171" s="285" t="s">
        <v>346</v>
      </c>
      <c r="M171" s="522"/>
      <c r="N171" s="522"/>
      <c r="O171" s="522"/>
      <c r="P171" s="577">
        <f>SUM(P165:P170)</f>
        <v>25.4771204941</v>
      </c>
      <c r="Q171" s="285" t="s">
        <v>346</v>
      </c>
    </row>
    <row r="172" spans="1:17" ht="13.5" thickBot="1">
      <c r="A172" s="280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189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85" min="1" max="16" man="1"/>
    <brk id="140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6"/>
  <sheetViews>
    <sheetView view="pageBreakPreview" zoomScale="55" zoomScaleNormal="70" zoomScaleSheetLayoutView="55" zoomScalePageLayoutView="50" workbookViewId="0" topLeftCell="A1">
      <selection activeCell="M73" sqref="M73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4.421875" style="0" customWidth="1"/>
    <col min="13" max="13" width="14.28125" style="0" customWidth="1"/>
    <col min="14" max="14" width="9.421875" style="0" bestFit="1" customWidth="1"/>
    <col min="15" max="15" width="12.28125" style="0" customWidth="1"/>
    <col min="16" max="16" width="14.28125" style="0" customWidth="1"/>
    <col min="17" max="17" width="20.57421875" style="0" customWidth="1"/>
  </cols>
  <sheetData>
    <row r="1" spans="1:17" ht="26.25">
      <c r="A1" s="1" t="s">
        <v>254</v>
      </c>
      <c r="Q1" s="222" t="str">
        <f>NDPL!Q1</f>
        <v>APRIL-2011</v>
      </c>
    </row>
    <row r="2" ht="18.75" customHeight="1">
      <c r="A2" s="98" t="s">
        <v>255</v>
      </c>
    </row>
    <row r="3" ht="23.25">
      <c r="A3" s="227" t="s">
        <v>228</v>
      </c>
    </row>
    <row r="4" spans="1:16" ht="24" thickBot="1">
      <c r="A4" s="539" t="s">
        <v>229</v>
      </c>
      <c r="G4" s="21"/>
      <c r="H4" s="21"/>
      <c r="I4" s="57" t="s">
        <v>8</v>
      </c>
      <c r="J4" s="21"/>
      <c r="K4" s="21"/>
      <c r="L4" s="21"/>
      <c r="M4" s="21"/>
      <c r="N4" s="57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01/05/11</v>
      </c>
      <c r="H5" s="41" t="str">
        <f>NDPL!H5</f>
        <v>INTIAL READING 01/04/11</v>
      </c>
      <c r="I5" s="41" t="s">
        <v>4</v>
      </c>
      <c r="J5" s="41" t="s">
        <v>5</v>
      </c>
      <c r="K5" s="41" t="s">
        <v>6</v>
      </c>
      <c r="L5" s="43" t="str">
        <f>NDPL!G5</f>
        <v>FINAL READING 01/05/11</v>
      </c>
      <c r="M5" s="41" t="str">
        <f>NDPL!H5</f>
        <v>INTIAL READING 01/04/11</v>
      </c>
      <c r="N5" s="41" t="s">
        <v>4</v>
      </c>
      <c r="O5" s="41" t="s">
        <v>5</v>
      </c>
      <c r="P5" s="41" t="s">
        <v>6</v>
      </c>
      <c r="Q5" s="218" t="s">
        <v>327</v>
      </c>
    </row>
    <row r="6" ht="14.25" thickBot="1" thickTop="1"/>
    <row r="7" spans="1:17" ht="18" customHeight="1" thickTop="1">
      <c r="A7" s="190"/>
      <c r="B7" s="191" t="s">
        <v>210</v>
      </c>
      <c r="C7" s="192"/>
      <c r="D7" s="192"/>
      <c r="E7" s="192"/>
      <c r="F7" s="192"/>
      <c r="G7" s="72"/>
      <c r="H7" s="73"/>
      <c r="I7" s="643"/>
      <c r="J7" s="643"/>
      <c r="K7" s="643"/>
      <c r="L7" s="74"/>
      <c r="M7" s="73"/>
      <c r="N7" s="73"/>
      <c r="O7" s="73"/>
      <c r="P7" s="73"/>
      <c r="Q7" s="182"/>
    </row>
    <row r="8" spans="1:17" ht="18" customHeight="1">
      <c r="A8" s="193"/>
      <c r="B8" s="194" t="s">
        <v>114</v>
      </c>
      <c r="C8" s="195"/>
      <c r="D8" s="196"/>
      <c r="E8" s="197"/>
      <c r="F8" s="198"/>
      <c r="G8" s="78"/>
      <c r="H8" s="79"/>
      <c r="I8" s="644"/>
      <c r="J8" s="644"/>
      <c r="K8" s="644"/>
      <c r="L8" s="81"/>
      <c r="M8" s="79"/>
      <c r="N8" s="80"/>
      <c r="O8" s="80"/>
      <c r="P8" s="80"/>
      <c r="Q8" s="183"/>
    </row>
    <row r="9" spans="1:17" ht="18" customHeight="1">
      <c r="A9" s="193">
        <v>1</v>
      </c>
      <c r="B9" s="194" t="s">
        <v>115</v>
      </c>
      <c r="C9" s="195">
        <v>4865136</v>
      </c>
      <c r="D9" s="199" t="s">
        <v>13</v>
      </c>
      <c r="E9" s="314" t="s">
        <v>364</v>
      </c>
      <c r="F9" s="200">
        <v>100</v>
      </c>
      <c r="G9" s="447">
        <v>6907</v>
      </c>
      <c r="H9" s="448">
        <v>6329</v>
      </c>
      <c r="I9" s="644">
        <f aca="true" t="shared" si="0" ref="I9:I52">G9-H9</f>
        <v>578</v>
      </c>
      <c r="J9" s="644">
        <f aca="true" t="shared" si="1" ref="J9:J52">$F9*I9</f>
        <v>57800</v>
      </c>
      <c r="K9" s="644">
        <f aca="true" t="shared" si="2" ref="K9:K52">J9/1000000</f>
        <v>0.0578</v>
      </c>
      <c r="L9" s="447">
        <v>58861</v>
      </c>
      <c r="M9" s="448">
        <v>56376</v>
      </c>
      <c r="N9" s="632">
        <f aca="true" t="shared" si="3" ref="N9:N52">L9-M9</f>
        <v>2485</v>
      </c>
      <c r="O9" s="632">
        <f aca="true" t="shared" si="4" ref="O9:O52">$F9*N9</f>
        <v>248500</v>
      </c>
      <c r="P9" s="632">
        <f aca="true" t="shared" si="5" ref="P9:P52">O9/1000000</f>
        <v>0.2485</v>
      </c>
      <c r="Q9" s="183"/>
    </row>
    <row r="10" spans="1:17" ht="18" customHeight="1">
      <c r="A10" s="193">
        <v>2</v>
      </c>
      <c r="B10" s="194" t="s">
        <v>116</v>
      </c>
      <c r="C10" s="195">
        <v>4865137</v>
      </c>
      <c r="D10" s="199" t="s">
        <v>13</v>
      </c>
      <c r="E10" s="314" t="s">
        <v>364</v>
      </c>
      <c r="F10" s="200">
        <v>100</v>
      </c>
      <c r="G10" s="447">
        <v>11887</v>
      </c>
      <c r="H10" s="448">
        <v>11151</v>
      </c>
      <c r="I10" s="644">
        <f t="shared" si="0"/>
        <v>736</v>
      </c>
      <c r="J10" s="644">
        <f t="shared" si="1"/>
        <v>73600</v>
      </c>
      <c r="K10" s="644">
        <f t="shared" si="2"/>
        <v>0.0736</v>
      </c>
      <c r="L10" s="447">
        <v>117292</v>
      </c>
      <c r="M10" s="448">
        <v>114025</v>
      </c>
      <c r="N10" s="632">
        <f t="shared" si="3"/>
        <v>3267</v>
      </c>
      <c r="O10" s="632">
        <f t="shared" si="4"/>
        <v>326700</v>
      </c>
      <c r="P10" s="632">
        <f t="shared" si="5"/>
        <v>0.3267</v>
      </c>
      <c r="Q10" s="183"/>
    </row>
    <row r="11" spans="1:17" ht="18" customHeight="1">
      <c r="A11" s="193">
        <v>3</v>
      </c>
      <c r="B11" s="194" t="s">
        <v>117</v>
      </c>
      <c r="C11" s="195">
        <v>4865138</v>
      </c>
      <c r="D11" s="199" t="s">
        <v>13</v>
      </c>
      <c r="E11" s="314" t="s">
        <v>364</v>
      </c>
      <c r="F11" s="200">
        <v>100</v>
      </c>
      <c r="G11" s="447">
        <v>995585</v>
      </c>
      <c r="H11" s="448">
        <v>995584</v>
      </c>
      <c r="I11" s="644">
        <f t="shared" si="0"/>
        <v>1</v>
      </c>
      <c r="J11" s="644">
        <f t="shared" si="1"/>
        <v>100</v>
      </c>
      <c r="K11" s="644">
        <f t="shared" si="2"/>
        <v>0.0001</v>
      </c>
      <c r="L11" s="447">
        <v>4311</v>
      </c>
      <c r="M11" s="448">
        <v>4311</v>
      </c>
      <c r="N11" s="632">
        <f t="shared" si="3"/>
        <v>0</v>
      </c>
      <c r="O11" s="632">
        <f t="shared" si="4"/>
        <v>0</v>
      </c>
      <c r="P11" s="632">
        <f t="shared" si="5"/>
        <v>0</v>
      </c>
      <c r="Q11" s="183"/>
    </row>
    <row r="12" spans="1:17" ht="18" customHeight="1">
      <c r="A12" s="193">
        <v>4</v>
      </c>
      <c r="B12" s="194" t="s">
        <v>118</v>
      </c>
      <c r="C12" s="195">
        <v>4865139</v>
      </c>
      <c r="D12" s="199" t="s">
        <v>13</v>
      </c>
      <c r="E12" s="314" t="s">
        <v>364</v>
      </c>
      <c r="F12" s="200">
        <v>100</v>
      </c>
      <c r="G12" s="447">
        <v>15419</v>
      </c>
      <c r="H12" s="448">
        <v>13501</v>
      </c>
      <c r="I12" s="644">
        <f t="shared" si="0"/>
        <v>1918</v>
      </c>
      <c r="J12" s="644">
        <f t="shared" si="1"/>
        <v>191800</v>
      </c>
      <c r="K12" s="644">
        <f t="shared" si="2"/>
        <v>0.1918</v>
      </c>
      <c r="L12" s="447">
        <v>77751</v>
      </c>
      <c r="M12" s="448">
        <v>76009</v>
      </c>
      <c r="N12" s="632">
        <f t="shared" si="3"/>
        <v>1742</v>
      </c>
      <c r="O12" s="632">
        <f t="shared" si="4"/>
        <v>174200</v>
      </c>
      <c r="P12" s="632">
        <f t="shared" si="5"/>
        <v>0.1742</v>
      </c>
      <c r="Q12" s="183"/>
    </row>
    <row r="13" spans="1:17" ht="18" customHeight="1">
      <c r="A13" s="193">
        <v>5</v>
      </c>
      <c r="B13" s="194" t="s">
        <v>119</v>
      </c>
      <c r="C13" s="195">
        <v>4864948</v>
      </c>
      <c r="D13" s="199" t="s">
        <v>13</v>
      </c>
      <c r="E13" s="314" t="s">
        <v>364</v>
      </c>
      <c r="F13" s="200">
        <v>1000</v>
      </c>
      <c r="G13" s="447">
        <v>41495</v>
      </c>
      <c r="H13" s="448">
        <v>38081</v>
      </c>
      <c r="I13" s="644">
        <f t="shared" si="0"/>
        <v>3414</v>
      </c>
      <c r="J13" s="644">
        <f t="shared" si="1"/>
        <v>3414000</v>
      </c>
      <c r="K13" s="644">
        <f t="shared" si="2"/>
        <v>3.414</v>
      </c>
      <c r="L13" s="447">
        <v>232</v>
      </c>
      <c r="M13" s="448">
        <v>232</v>
      </c>
      <c r="N13" s="632">
        <f t="shared" si="3"/>
        <v>0</v>
      </c>
      <c r="O13" s="632">
        <f t="shared" si="4"/>
        <v>0</v>
      </c>
      <c r="P13" s="632">
        <f t="shared" si="5"/>
        <v>0</v>
      </c>
      <c r="Q13" s="183"/>
    </row>
    <row r="14" spans="1:17" ht="18" customHeight="1">
      <c r="A14" s="193">
        <v>6</v>
      </c>
      <c r="B14" s="194" t="s">
        <v>395</v>
      </c>
      <c r="C14" s="195">
        <v>4864949</v>
      </c>
      <c r="D14" s="199" t="s">
        <v>13</v>
      </c>
      <c r="E14" s="314" t="s">
        <v>364</v>
      </c>
      <c r="F14" s="701"/>
      <c r="G14" s="631"/>
      <c r="H14" s="632"/>
      <c r="I14" s="644">
        <f>G14-H14</f>
        <v>0</v>
      </c>
      <c r="J14" s="644">
        <f t="shared" si="1"/>
        <v>0</v>
      </c>
      <c r="K14" s="644">
        <f t="shared" si="2"/>
        <v>0</v>
      </c>
      <c r="L14" s="631"/>
      <c r="M14" s="632"/>
      <c r="N14" s="632">
        <f>L14-M14</f>
        <v>0</v>
      </c>
      <c r="O14" s="632">
        <f t="shared" si="4"/>
        <v>0</v>
      </c>
      <c r="P14" s="632">
        <f t="shared" si="5"/>
        <v>0</v>
      </c>
      <c r="Q14" s="183"/>
    </row>
    <row r="15" spans="1:17" ht="18" customHeight="1">
      <c r="A15" s="193"/>
      <c r="B15" s="201" t="s">
        <v>160</v>
      </c>
      <c r="C15" s="195"/>
      <c r="D15" s="199"/>
      <c r="E15" s="314"/>
      <c r="F15" s="200"/>
      <c r="G15" s="132"/>
      <c r="H15" s="541"/>
      <c r="I15" s="644"/>
      <c r="J15" s="644"/>
      <c r="K15" s="644"/>
      <c r="L15" s="223"/>
      <c r="M15" s="80"/>
      <c r="N15" s="632"/>
      <c r="O15" s="632"/>
      <c r="P15" s="632"/>
      <c r="Q15" s="183"/>
    </row>
    <row r="16" spans="1:17" ht="18" customHeight="1">
      <c r="A16" s="193"/>
      <c r="B16" s="201" t="s">
        <v>114</v>
      </c>
      <c r="C16" s="195"/>
      <c r="D16" s="199"/>
      <c r="E16" s="314"/>
      <c r="F16" s="200"/>
      <c r="G16" s="132"/>
      <c r="H16" s="541"/>
      <c r="I16" s="645"/>
      <c r="J16" s="645"/>
      <c r="K16" s="645"/>
      <c r="L16" s="544"/>
      <c r="M16" s="80"/>
      <c r="N16" s="632"/>
      <c r="O16" s="632"/>
      <c r="P16" s="632"/>
      <c r="Q16" s="183"/>
    </row>
    <row r="17" spans="1:17" ht="18" customHeight="1">
      <c r="A17" s="193">
        <v>6</v>
      </c>
      <c r="B17" s="194" t="s">
        <v>211</v>
      </c>
      <c r="C17" s="195">
        <v>4865124</v>
      </c>
      <c r="D17" s="196" t="s">
        <v>13</v>
      </c>
      <c r="E17" s="314" t="s">
        <v>364</v>
      </c>
      <c r="F17" s="200">
        <v>100</v>
      </c>
      <c r="G17" s="447">
        <v>997836</v>
      </c>
      <c r="H17" s="448">
        <v>997827</v>
      </c>
      <c r="I17" s="645">
        <f>G17-H17</f>
        <v>9</v>
      </c>
      <c r="J17" s="645">
        <f t="shared" si="1"/>
        <v>900</v>
      </c>
      <c r="K17" s="645">
        <f t="shared" si="2"/>
        <v>0.0009</v>
      </c>
      <c r="L17" s="447">
        <v>269972</v>
      </c>
      <c r="M17" s="448">
        <v>268805</v>
      </c>
      <c r="N17" s="632">
        <f>L17-M17</f>
        <v>1167</v>
      </c>
      <c r="O17" s="632">
        <f t="shared" si="4"/>
        <v>116700</v>
      </c>
      <c r="P17" s="632">
        <f t="shared" si="5"/>
        <v>0.1167</v>
      </c>
      <c r="Q17" s="183"/>
    </row>
    <row r="18" spans="1:17" ht="18" customHeight="1">
      <c r="A18" s="193">
        <v>7</v>
      </c>
      <c r="B18" s="194" t="s">
        <v>212</v>
      </c>
      <c r="C18" s="195">
        <v>4865125</v>
      </c>
      <c r="D18" s="199" t="s">
        <v>13</v>
      </c>
      <c r="E18" s="314" t="s">
        <v>364</v>
      </c>
      <c r="F18" s="200">
        <v>100</v>
      </c>
      <c r="G18" s="447">
        <v>3475</v>
      </c>
      <c r="H18" s="448">
        <v>3458</v>
      </c>
      <c r="I18" s="645">
        <f t="shared" si="0"/>
        <v>17</v>
      </c>
      <c r="J18" s="645">
        <f t="shared" si="1"/>
        <v>1700</v>
      </c>
      <c r="K18" s="645">
        <f t="shared" si="2"/>
        <v>0.0017</v>
      </c>
      <c r="L18" s="447">
        <v>402282</v>
      </c>
      <c r="M18" s="448">
        <v>400708</v>
      </c>
      <c r="N18" s="632">
        <f t="shared" si="3"/>
        <v>1574</v>
      </c>
      <c r="O18" s="632">
        <f t="shared" si="4"/>
        <v>157400</v>
      </c>
      <c r="P18" s="632">
        <f t="shared" si="5"/>
        <v>0.1574</v>
      </c>
      <c r="Q18" s="183"/>
    </row>
    <row r="19" spans="1:17" ht="18" customHeight="1">
      <c r="A19" s="193">
        <v>8</v>
      </c>
      <c r="B19" s="197" t="s">
        <v>213</v>
      </c>
      <c r="C19" s="195">
        <v>4865126</v>
      </c>
      <c r="D19" s="199" t="s">
        <v>13</v>
      </c>
      <c r="E19" s="314" t="s">
        <v>364</v>
      </c>
      <c r="F19" s="200">
        <v>100</v>
      </c>
      <c r="G19" s="447">
        <v>8400</v>
      </c>
      <c r="H19" s="448">
        <v>7945</v>
      </c>
      <c r="I19" s="645">
        <f t="shared" si="0"/>
        <v>455</v>
      </c>
      <c r="J19" s="645">
        <f t="shared" si="1"/>
        <v>45500</v>
      </c>
      <c r="K19" s="645">
        <f t="shared" si="2"/>
        <v>0.0455</v>
      </c>
      <c r="L19" s="447">
        <v>180603</v>
      </c>
      <c r="M19" s="448">
        <v>179582</v>
      </c>
      <c r="N19" s="632">
        <f t="shared" si="3"/>
        <v>1021</v>
      </c>
      <c r="O19" s="632">
        <f t="shared" si="4"/>
        <v>102100</v>
      </c>
      <c r="P19" s="632">
        <f t="shared" si="5"/>
        <v>0.1021</v>
      </c>
      <c r="Q19" s="183"/>
    </row>
    <row r="20" spans="1:17" ht="18" customHeight="1">
      <c r="A20" s="193">
        <v>9</v>
      </c>
      <c r="B20" s="194" t="s">
        <v>214</v>
      </c>
      <c r="C20" s="195">
        <v>4865127</v>
      </c>
      <c r="D20" s="199" t="s">
        <v>13</v>
      </c>
      <c r="E20" s="314" t="s">
        <v>364</v>
      </c>
      <c r="F20" s="200">
        <v>100</v>
      </c>
      <c r="G20" s="447">
        <v>3893</v>
      </c>
      <c r="H20" s="448">
        <v>3868</v>
      </c>
      <c r="I20" s="645">
        <f t="shared" si="0"/>
        <v>25</v>
      </c>
      <c r="J20" s="645">
        <f t="shared" si="1"/>
        <v>2500</v>
      </c>
      <c r="K20" s="645">
        <f t="shared" si="2"/>
        <v>0.0025</v>
      </c>
      <c r="L20" s="447">
        <v>297033</v>
      </c>
      <c r="M20" s="448">
        <v>294480</v>
      </c>
      <c r="N20" s="632">
        <f t="shared" si="3"/>
        <v>2553</v>
      </c>
      <c r="O20" s="632">
        <f t="shared" si="4"/>
        <v>255300</v>
      </c>
      <c r="P20" s="632">
        <f t="shared" si="5"/>
        <v>0.2553</v>
      </c>
      <c r="Q20" s="183"/>
    </row>
    <row r="21" spans="1:17" ht="18" customHeight="1">
      <c r="A21" s="193">
        <v>10</v>
      </c>
      <c r="B21" s="194" t="s">
        <v>215</v>
      </c>
      <c r="C21" s="195">
        <v>4865128</v>
      </c>
      <c r="D21" s="199" t="s">
        <v>13</v>
      </c>
      <c r="E21" s="314" t="s">
        <v>364</v>
      </c>
      <c r="F21" s="200">
        <v>100</v>
      </c>
      <c r="G21" s="447">
        <v>998846</v>
      </c>
      <c r="H21" s="448">
        <v>998852</v>
      </c>
      <c r="I21" s="645">
        <f t="shared" si="0"/>
        <v>-6</v>
      </c>
      <c r="J21" s="645">
        <f t="shared" si="1"/>
        <v>-600</v>
      </c>
      <c r="K21" s="645">
        <f t="shared" si="2"/>
        <v>-0.0006</v>
      </c>
      <c r="L21" s="447">
        <v>204166</v>
      </c>
      <c r="M21" s="448">
        <v>201239</v>
      </c>
      <c r="N21" s="632">
        <f t="shared" si="3"/>
        <v>2927</v>
      </c>
      <c r="O21" s="632">
        <f t="shared" si="4"/>
        <v>292700</v>
      </c>
      <c r="P21" s="632">
        <f t="shared" si="5"/>
        <v>0.2927</v>
      </c>
      <c r="Q21" s="183"/>
    </row>
    <row r="22" spans="1:17" ht="18" customHeight="1">
      <c r="A22" s="193">
        <v>11</v>
      </c>
      <c r="B22" s="194" t="s">
        <v>216</v>
      </c>
      <c r="C22" s="195">
        <v>4865129</v>
      </c>
      <c r="D22" s="196" t="s">
        <v>13</v>
      </c>
      <c r="E22" s="314" t="s">
        <v>364</v>
      </c>
      <c r="F22" s="200">
        <v>100</v>
      </c>
      <c r="G22" s="447">
        <v>998341</v>
      </c>
      <c r="H22" s="448">
        <v>998489</v>
      </c>
      <c r="I22" s="645">
        <f>G22-H22</f>
        <v>-148</v>
      </c>
      <c r="J22" s="645">
        <f t="shared" si="1"/>
        <v>-14800</v>
      </c>
      <c r="K22" s="645">
        <f t="shared" si="2"/>
        <v>-0.0148</v>
      </c>
      <c r="L22" s="447">
        <v>122588</v>
      </c>
      <c r="M22" s="448">
        <v>122729</v>
      </c>
      <c r="N22" s="632">
        <f>L22-M22</f>
        <v>-141</v>
      </c>
      <c r="O22" s="632">
        <f t="shared" si="4"/>
        <v>-14100</v>
      </c>
      <c r="P22" s="632">
        <f t="shared" si="5"/>
        <v>-0.0141</v>
      </c>
      <c r="Q22" s="183"/>
    </row>
    <row r="23" spans="1:17" ht="18" customHeight="1">
      <c r="A23" s="193">
        <v>12</v>
      </c>
      <c r="B23" s="194" t="s">
        <v>217</v>
      </c>
      <c r="C23" s="195">
        <v>4865130</v>
      </c>
      <c r="D23" s="199" t="s">
        <v>13</v>
      </c>
      <c r="E23" s="314" t="s">
        <v>364</v>
      </c>
      <c r="F23" s="200">
        <v>100</v>
      </c>
      <c r="G23" s="447">
        <v>8251</v>
      </c>
      <c r="H23" s="448">
        <v>7989</v>
      </c>
      <c r="I23" s="645">
        <f t="shared" si="0"/>
        <v>262</v>
      </c>
      <c r="J23" s="645">
        <f t="shared" si="1"/>
        <v>26200</v>
      </c>
      <c r="K23" s="645">
        <f t="shared" si="2"/>
        <v>0.0262</v>
      </c>
      <c r="L23" s="447">
        <v>181220</v>
      </c>
      <c r="M23" s="448">
        <v>180093</v>
      </c>
      <c r="N23" s="632">
        <f t="shared" si="3"/>
        <v>1127</v>
      </c>
      <c r="O23" s="632">
        <f t="shared" si="4"/>
        <v>112700</v>
      </c>
      <c r="P23" s="632">
        <f t="shared" si="5"/>
        <v>0.1127</v>
      </c>
      <c r="Q23" s="183"/>
    </row>
    <row r="24" spans="1:17" ht="18" customHeight="1">
      <c r="A24" s="193">
        <v>13</v>
      </c>
      <c r="B24" s="194" t="s">
        <v>218</v>
      </c>
      <c r="C24" s="195">
        <v>4865131</v>
      </c>
      <c r="D24" s="199" t="s">
        <v>13</v>
      </c>
      <c r="E24" s="314" t="s">
        <v>364</v>
      </c>
      <c r="F24" s="200">
        <v>100</v>
      </c>
      <c r="G24" s="447">
        <v>6630</v>
      </c>
      <c r="H24" s="448">
        <v>6420</v>
      </c>
      <c r="I24" s="645">
        <f t="shared" si="0"/>
        <v>210</v>
      </c>
      <c r="J24" s="645">
        <f t="shared" si="1"/>
        <v>21000</v>
      </c>
      <c r="K24" s="645">
        <f t="shared" si="2"/>
        <v>0.021</v>
      </c>
      <c r="L24" s="447">
        <v>218926</v>
      </c>
      <c r="M24" s="448">
        <v>218019</v>
      </c>
      <c r="N24" s="632">
        <f t="shared" si="3"/>
        <v>907</v>
      </c>
      <c r="O24" s="632">
        <f t="shared" si="4"/>
        <v>90700</v>
      </c>
      <c r="P24" s="632">
        <f t="shared" si="5"/>
        <v>0.0907</v>
      </c>
      <c r="Q24" s="183"/>
    </row>
    <row r="25" spans="1:17" ht="18" customHeight="1">
      <c r="A25" s="193"/>
      <c r="B25" s="202" t="s">
        <v>219</v>
      </c>
      <c r="C25" s="195"/>
      <c r="D25" s="199"/>
      <c r="E25" s="314"/>
      <c r="F25" s="200"/>
      <c r="G25" s="132"/>
      <c r="H25" s="541"/>
      <c r="I25" s="645"/>
      <c r="J25" s="645"/>
      <c r="K25" s="645"/>
      <c r="L25" s="544"/>
      <c r="M25" s="80"/>
      <c r="N25" s="632"/>
      <c r="O25" s="632"/>
      <c r="P25" s="632"/>
      <c r="Q25" s="183"/>
    </row>
    <row r="26" spans="1:17" ht="18" customHeight="1">
      <c r="A26" s="193">
        <v>14</v>
      </c>
      <c r="B26" s="194" t="s">
        <v>220</v>
      </c>
      <c r="C26" s="195">
        <v>4865037</v>
      </c>
      <c r="D26" s="199" t="s">
        <v>13</v>
      </c>
      <c r="E26" s="314" t="s">
        <v>364</v>
      </c>
      <c r="F26" s="200">
        <v>1100</v>
      </c>
      <c r="G26" s="447">
        <v>0</v>
      </c>
      <c r="H26" s="448">
        <v>0</v>
      </c>
      <c r="I26" s="645">
        <f t="shared" si="0"/>
        <v>0</v>
      </c>
      <c r="J26" s="645">
        <f t="shared" si="1"/>
        <v>0</v>
      </c>
      <c r="K26" s="645">
        <f t="shared" si="2"/>
        <v>0</v>
      </c>
      <c r="L26" s="447">
        <v>51935</v>
      </c>
      <c r="M26" s="448">
        <v>48879</v>
      </c>
      <c r="N26" s="632">
        <f t="shared" si="3"/>
        <v>3056</v>
      </c>
      <c r="O26" s="632">
        <f t="shared" si="4"/>
        <v>3361600</v>
      </c>
      <c r="P26" s="632">
        <f t="shared" si="5"/>
        <v>3.3616</v>
      </c>
      <c r="Q26" s="183"/>
    </row>
    <row r="27" spans="1:17" ht="18" customHeight="1">
      <c r="A27" s="193">
        <v>15</v>
      </c>
      <c r="B27" s="194" t="s">
        <v>221</v>
      </c>
      <c r="C27" s="195">
        <v>4865038</v>
      </c>
      <c r="D27" s="199" t="s">
        <v>13</v>
      </c>
      <c r="E27" s="314" t="s">
        <v>364</v>
      </c>
      <c r="F27" s="200">
        <v>1000</v>
      </c>
      <c r="G27" s="447">
        <v>4790</v>
      </c>
      <c r="H27" s="448">
        <v>5168</v>
      </c>
      <c r="I27" s="645">
        <f t="shared" si="0"/>
        <v>-378</v>
      </c>
      <c r="J27" s="645">
        <f t="shared" si="1"/>
        <v>-378000</v>
      </c>
      <c r="K27" s="645">
        <f t="shared" si="2"/>
        <v>-0.378</v>
      </c>
      <c r="L27" s="447">
        <v>36109</v>
      </c>
      <c r="M27" s="448">
        <v>36122</v>
      </c>
      <c r="N27" s="632">
        <f t="shared" si="3"/>
        <v>-13</v>
      </c>
      <c r="O27" s="632">
        <f t="shared" si="4"/>
        <v>-13000</v>
      </c>
      <c r="P27" s="632">
        <f t="shared" si="5"/>
        <v>-0.013</v>
      </c>
      <c r="Q27" s="183"/>
    </row>
    <row r="28" spans="1:17" ht="18" customHeight="1">
      <c r="A28" s="193">
        <v>16</v>
      </c>
      <c r="B28" s="194" t="s">
        <v>222</v>
      </c>
      <c r="C28" s="195">
        <v>4865039</v>
      </c>
      <c r="D28" s="199" t="s">
        <v>13</v>
      </c>
      <c r="E28" s="314" t="s">
        <v>364</v>
      </c>
      <c r="F28" s="200">
        <v>1100</v>
      </c>
      <c r="G28" s="447">
        <v>0</v>
      </c>
      <c r="H28" s="448">
        <v>0</v>
      </c>
      <c r="I28" s="645">
        <f t="shared" si="0"/>
        <v>0</v>
      </c>
      <c r="J28" s="645">
        <f t="shared" si="1"/>
        <v>0</v>
      </c>
      <c r="K28" s="645">
        <f t="shared" si="2"/>
        <v>0</v>
      </c>
      <c r="L28" s="447">
        <v>119047</v>
      </c>
      <c r="M28" s="448">
        <v>118071</v>
      </c>
      <c r="N28" s="632">
        <f t="shared" si="3"/>
        <v>976</v>
      </c>
      <c r="O28" s="632">
        <f t="shared" si="4"/>
        <v>1073600</v>
      </c>
      <c r="P28" s="632">
        <f t="shared" si="5"/>
        <v>1.0736</v>
      </c>
      <c r="Q28" s="183"/>
    </row>
    <row r="29" spans="1:17" ht="18" customHeight="1">
      <c r="A29" s="193">
        <v>17</v>
      </c>
      <c r="B29" s="197" t="s">
        <v>223</v>
      </c>
      <c r="C29" s="195">
        <v>4865040</v>
      </c>
      <c r="D29" s="199" t="s">
        <v>13</v>
      </c>
      <c r="E29" s="314" t="s">
        <v>364</v>
      </c>
      <c r="F29" s="200">
        <v>1000</v>
      </c>
      <c r="G29" s="447">
        <v>8071</v>
      </c>
      <c r="H29" s="448">
        <v>7674</v>
      </c>
      <c r="I29" s="645">
        <f t="shared" si="0"/>
        <v>397</v>
      </c>
      <c r="J29" s="645">
        <f t="shared" si="1"/>
        <v>397000</v>
      </c>
      <c r="K29" s="645">
        <f t="shared" si="2"/>
        <v>0.397</v>
      </c>
      <c r="L29" s="447">
        <v>48134</v>
      </c>
      <c r="M29" s="448">
        <v>48093</v>
      </c>
      <c r="N29" s="632">
        <f t="shared" si="3"/>
        <v>41</v>
      </c>
      <c r="O29" s="632">
        <f t="shared" si="4"/>
        <v>41000</v>
      </c>
      <c r="P29" s="632">
        <f t="shared" si="5"/>
        <v>0.041</v>
      </c>
      <c r="Q29" s="183"/>
    </row>
    <row r="30" spans="1:17" ht="18" customHeight="1">
      <c r="A30" s="193"/>
      <c r="B30" s="202"/>
      <c r="C30" s="195"/>
      <c r="D30" s="199"/>
      <c r="E30" s="314"/>
      <c r="F30" s="200"/>
      <c r="G30" s="132"/>
      <c r="H30" s="80"/>
      <c r="I30" s="644"/>
      <c r="J30" s="644"/>
      <c r="K30" s="646">
        <f>SUM(K26:K29)</f>
        <v>0.019000000000000017</v>
      </c>
      <c r="L30" s="223"/>
      <c r="M30" s="80"/>
      <c r="N30" s="632"/>
      <c r="O30" s="632"/>
      <c r="P30" s="702">
        <f>SUM(P26:P29)</f>
        <v>4.4632000000000005</v>
      </c>
      <c r="Q30" s="183"/>
    </row>
    <row r="31" spans="1:17" ht="18" customHeight="1">
      <c r="A31" s="193"/>
      <c r="B31" s="201" t="s">
        <v>124</v>
      </c>
      <c r="C31" s="195"/>
      <c r="D31" s="196"/>
      <c r="E31" s="314"/>
      <c r="F31" s="200"/>
      <c r="G31" s="132"/>
      <c r="H31" s="80"/>
      <c r="I31" s="644"/>
      <c r="J31" s="644"/>
      <c r="K31" s="644"/>
      <c r="L31" s="223"/>
      <c r="M31" s="80"/>
      <c r="N31" s="632"/>
      <c r="O31" s="632"/>
      <c r="P31" s="632"/>
      <c r="Q31" s="183"/>
    </row>
    <row r="32" spans="1:17" ht="18" customHeight="1">
      <c r="A32" s="193">
        <v>18</v>
      </c>
      <c r="B32" s="194" t="s">
        <v>192</v>
      </c>
      <c r="C32" s="195">
        <v>4865140</v>
      </c>
      <c r="D32" s="199" t="s">
        <v>13</v>
      </c>
      <c r="E32" s="314" t="s">
        <v>364</v>
      </c>
      <c r="F32" s="200">
        <v>100</v>
      </c>
      <c r="G32" s="447">
        <v>722353</v>
      </c>
      <c r="H32" s="448">
        <v>705618</v>
      </c>
      <c r="I32" s="644">
        <f t="shared" si="0"/>
        <v>16735</v>
      </c>
      <c r="J32" s="644">
        <f t="shared" si="1"/>
        <v>1673500</v>
      </c>
      <c r="K32" s="644">
        <f t="shared" si="2"/>
        <v>1.6735</v>
      </c>
      <c r="L32" s="447">
        <v>43485</v>
      </c>
      <c r="M32" s="448">
        <v>43485</v>
      </c>
      <c r="N32" s="632">
        <f t="shared" si="3"/>
        <v>0</v>
      </c>
      <c r="O32" s="632">
        <f t="shared" si="4"/>
        <v>0</v>
      </c>
      <c r="P32" s="632">
        <f t="shared" si="5"/>
        <v>0</v>
      </c>
      <c r="Q32" s="183"/>
    </row>
    <row r="33" spans="1:17" ht="18" customHeight="1">
      <c r="A33" s="193">
        <v>19</v>
      </c>
      <c r="B33" s="194" t="s">
        <v>193</v>
      </c>
      <c r="C33" s="195">
        <v>4864852</v>
      </c>
      <c r="D33" s="199" t="s">
        <v>13</v>
      </c>
      <c r="E33" s="314" t="s">
        <v>364</v>
      </c>
      <c r="F33" s="200">
        <v>1000</v>
      </c>
      <c r="G33" s="447">
        <v>2989</v>
      </c>
      <c r="H33" s="448">
        <v>2599</v>
      </c>
      <c r="I33" s="644">
        <f>G33-H33</f>
        <v>390</v>
      </c>
      <c r="J33" s="644">
        <f t="shared" si="1"/>
        <v>390000</v>
      </c>
      <c r="K33" s="644">
        <f t="shared" si="2"/>
        <v>0.39</v>
      </c>
      <c r="L33" s="447">
        <v>1147</v>
      </c>
      <c r="M33" s="448">
        <v>935</v>
      </c>
      <c r="N33" s="632">
        <f>L33-M33</f>
        <v>212</v>
      </c>
      <c r="O33" s="632">
        <f t="shared" si="4"/>
        <v>212000</v>
      </c>
      <c r="P33" s="632">
        <f t="shared" si="5"/>
        <v>0.212</v>
      </c>
      <c r="Q33" s="183"/>
    </row>
    <row r="34" spans="1:17" ht="18" customHeight="1">
      <c r="A34" s="193">
        <v>20</v>
      </c>
      <c r="B34" s="197" t="s">
        <v>194</v>
      </c>
      <c r="C34" s="195">
        <v>4865142</v>
      </c>
      <c r="D34" s="199" t="s">
        <v>13</v>
      </c>
      <c r="E34" s="314" t="s">
        <v>364</v>
      </c>
      <c r="F34" s="200">
        <v>100</v>
      </c>
      <c r="G34" s="447">
        <v>735152</v>
      </c>
      <c r="H34" s="448">
        <v>719509</v>
      </c>
      <c r="I34" s="644">
        <f>G34-H34</f>
        <v>15643</v>
      </c>
      <c r="J34" s="644">
        <f t="shared" si="1"/>
        <v>1564300</v>
      </c>
      <c r="K34" s="644">
        <f t="shared" si="2"/>
        <v>1.5643</v>
      </c>
      <c r="L34" s="447">
        <v>38229</v>
      </c>
      <c r="M34" s="448">
        <v>38222</v>
      </c>
      <c r="N34" s="632">
        <f>L34-M34</f>
        <v>7</v>
      </c>
      <c r="O34" s="632">
        <f t="shared" si="4"/>
        <v>700</v>
      </c>
      <c r="P34" s="632">
        <f t="shared" si="5"/>
        <v>0.0007</v>
      </c>
      <c r="Q34" s="183"/>
    </row>
    <row r="35" spans="1:17" ht="18" customHeight="1">
      <c r="A35" s="193"/>
      <c r="B35" s="202" t="s">
        <v>198</v>
      </c>
      <c r="C35" s="195"/>
      <c r="D35" s="199"/>
      <c r="E35" s="314"/>
      <c r="F35" s="200"/>
      <c r="G35" s="132"/>
      <c r="H35" s="80"/>
      <c r="I35" s="644"/>
      <c r="J35" s="644"/>
      <c r="K35" s="644"/>
      <c r="L35" s="223"/>
      <c r="M35" s="80"/>
      <c r="N35" s="632"/>
      <c r="O35" s="632"/>
      <c r="P35" s="632"/>
      <c r="Q35" s="183"/>
    </row>
    <row r="36" spans="1:17" ht="18" customHeight="1">
      <c r="A36" s="193">
        <v>21</v>
      </c>
      <c r="B36" s="194" t="s">
        <v>384</v>
      </c>
      <c r="C36" s="195">
        <v>4865103</v>
      </c>
      <c r="D36" s="199" t="s">
        <v>13</v>
      </c>
      <c r="E36" s="196" t="s">
        <v>14</v>
      </c>
      <c r="F36" s="200">
        <v>100</v>
      </c>
      <c r="G36" s="447">
        <v>14500</v>
      </c>
      <c r="H36" s="448">
        <v>13240</v>
      </c>
      <c r="I36" s="645">
        <f>G36-H36</f>
        <v>1260</v>
      </c>
      <c r="J36" s="645">
        <f>$F36*I36</f>
        <v>126000</v>
      </c>
      <c r="K36" s="645">
        <f>J36/1000000</f>
        <v>0.126</v>
      </c>
      <c r="L36" s="447">
        <v>3279</v>
      </c>
      <c r="M36" s="448">
        <v>2451</v>
      </c>
      <c r="N36" s="632">
        <f>L36-M36</f>
        <v>828</v>
      </c>
      <c r="O36" s="632">
        <f>$F36*N36</f>
        <v>82800</v>
      </c>
      <c r="P36" s="632">
        <f>O36/1000000</f>
        <v>0.0828</v>
      </c>
      <c r="Q36" s="568"/>
    </row>
    <row r="37" spans="1:17" ht="18" customHeight="1">
      <c r="A37" s="193">
        <v>22</v>
      </c>
      <c r="B37" s="194" t="s">
        <v>225</v>
      </c>
      <c r="C37" s="195">
        <v>4865132</v>
      </c>
      <c r="D37" s="199" t="s">
        <v>13</v>
      </c>
      <c r="E37" s="314" t="s">
        <v>364</v>
      </c>
      <c r="F37" s="200">
        <v>100</v>
      </c>
      <c r="G37" s="447">
        <v>14100</v>
      </c>
      <c r="H37" s="448">
        <v>12710</v>
      </c>
      <c r="I37" s="645">
        <f t="shared" si="0"/>
        <v>1390</v>
      </c>
      <c r="J37" s="645">
        <f t="shared" si="1"/>
        <v>139000</v>
      </c>
      <c r="K37" s="645">
        <f t="shared" si="2"/>
        <v>0.139</v>
      </c>
      <c r="L37" s="447">
        <v>607569</v>
      </c>
      <c r="M37" s="448">
        <v>606081</v>
      </c>
      <c r="N37" s="632">
        <f t="shared" si="3"/>
        <v>1488</v>
      </c>
      <c r="O37" s="632">
        <f t="shared" si="4"/>
        <v>148800</v>
      </c>
      <c r="P37" s="632">
        <f t="shared" si="5"/>
        <v>0.1488</v>
      </c>
      <c r="Q37" s="183"/>
    </row>
    <row r="38" spans="1:17" ht="18" customHeight="1" thickBot="1">
      <c r="A38" s="204">
        <v>23</v>
      </c>
      <c r="B38" s="214" t="s">
        <v>226</v>
      </c>
      <c r="C38" s="206">
        <v>4864803</v>
      </c>
      <c r="D38" s="208" t="s">
        <v>13</v>
      </c>
      <c r="E38" s="205" t="s">
        <v>364</v>
      </c>
      <c r="F38" s="215">
        <v>100</v>
      </c>
      <c r="G38" s="452">
        <v>85331</v>
      </c>
      <c r="H38" s="453">
        <v>84571</v>
      </c>
      <c r="I38" s="647">
        <f>G38-H38</f>
        <v>760</v>
      </c>
      <c r="J38" s="647">
        <f t="shared" si="1"/>
        <v>76000</v>
      </c>
      <c r="K38" s="647">
        <f t="shared" si="2"/>
        <v>0.076</v>
      </c>
      <c r="L38" s="447">
        <v>173032</v>
      </c>
      <c r="M38" s="448">
        <v>165295</v>
      </c>
      <c r="N38" s="642">
        <f>L38-M38</f>
        <v>7737</v>
      </c>
      <c r="O38" s="642">
        <f t="shared" si="4"/>
        <v>773700</v>
      </c>
      <c r="P38" s="677">
        <f t="shared" si="5"/>
        <v>0.7737</v>
      </c>
      <c r="Q38" s="184"/>
    </row>
    <row r="39" spans="1:17" ht="18" customHeight="1" thickTop="1">
      <c r="A39" s="192"/>
      <c r="B39" s="194"/>
      <c r="C39" s="195"/>
      <c r="D39" s="196"/>
      <c r="E39" s="314"/>
      <c r="F39" s="195"/>
      <c r="G39" s="195"/>
      <c r="H39" s="80"/>
      <c r="I39" s="80"/>
      <c r="J39" s="80"/>
      <c r="K39" s="80"/>
      <c r="L39" s="543"/>
      <c r="M39" s="80"/>
      <c r="N39" s="80"/>
      <c r="O39" s="80"/>
      <c r="P39" s="80"/>
      <c r="Q39" s="27"/>
    </row>
    <row r="40" spans="1:17" ht="21" customHeight="1" thickBot="1">
      <c r="A40" s="219"/>
      <c r="B40" s="552"/>
      <c r="C40" s="206"/>
      <c r="D40" s="208"/>
      <c r="E40" s="205"/>
      <c r="F40" s="206"/>
      <c r="G40" s="206"/>
      <c r="H40" s="90"/>
      <c r="I40" s="90"/>
      <c r="J40" s="90"/>
      <c r="K40" s="90"/>
      <c r="L40" s="90"/>
      <c r="M40" s="90"/>
      <c r="N40" s="90"/>
      <c r="O40" s="90"/>
      <c r="P40" s="90"/>
      <c r="Q40" s="222" t="str">
        <f>NDPL!Q1</f>
        <v>APRIL-2011</v>
      </c>
    </row>
    <row r="41" spans="1:17" ht="21.75" customHeight="1" thickTop="1">
      <c r="A41" s="190"/>
      <c r="B41" s="556" t="s">
        <v>366</v>
      </c>
      <c r="C41" s="195"/>
      <c r="D41" s="196"/>
      <c r="E41" s="314"/>
      <c r="F41" s="195"/>
      <c r="G41" s="557"/>
      <c r="H41" s="80"/>
      <c r="I41" s="80"/>
      <c r="J41" s="80"/>
      <c r="K41" s="80"/>
      <c r="L41" s="557"/>
      <c r="M41" s="80"/>
      <c r="N41" s="80"/>
      <c r="O41" s="80"/>
      <c r="P41" s="558"/>
      <c r="Q41" s="559"/>
    </row>
    <row r="42" spans="1:17" ht="18" customHeight="1">
      <c r="A42" s="193"/>
      <c r="B42" s="201" t="s">
        <v>201</v>
      </c>
      <c r="C42" s="195"/>
      <c r="D42" s="196"/>
      <c r="E42" s="314"/>
      <c r="F42" s="200"/>
      <c r="G42" s="132"/>
      <c r="H42" s="80"/>
      <c r="I42" s="80"/>
      <c r="J42" s="80"/>
      <c r="K42" s="80"/>
      <c r="L42" s="223"/>
      <c r="M42" s="80"/>
      <c r="N42" s="80"/>
      <c r="O42" s="80"/>
      <c r="P42" s="80"/>
      <c r="Q42" s="183"/>
    </row>
    <row r="43" spans="1:17" ht="25.5">
      <c r="A43" s="193">
        <v>24</v>
      </c>
      <c r="B43" s="203" t="s">
        <v>227</v>
      </c>
      <c r="C43" s="195">
        <v>4865133</v>
      </c>
      <c r="D43" s="199" t="s">
        <v>13</v>
      </c>
      <c r="E43" s="314" t="s">
        <v>364</v>
      </c>
      <c r="F43" s="200">
        <v>-100</v>
      </c>
      <c r="G43" s="447">
        <v>158560</v>
      </c>
      <c r="H43" s="448">
        <v>154597</v>
      </c>
      <c r="I43" s="632">
        <f t="shared" si="0"/>
        <v>3963</v>
      </c>
      <c r="J43" s="632">
        <f t="shared" si="1"/>
        <v>-396300</v>
      </c>
      <c r="K43" s="632">
        <f t="shared" si="2"/>
        <v>-0.3963</v>
      </c>
      <c r="L43" s="447">
        <v>27519</v>
      </c>
      <c r="M43" s="448">
        <v>25378</v>
      </c>
      <c r="N43" s="632">
        <f t="shared" si="3"/>
        <v>2141</v>
      </c>
      <c r="O43" s="632">
        <f t="shared" si="4"/>
        <v>-214100</v>
      </c>
      <c r="P43" s="632">
        <f t="shared" si="5"/>
        <v>-0.2141</v>
      </c>
      <c r="Q43" s="183"/>
    </row>
    <row r="44" spans="1:17" ht="18" customHeight="1">
      <c r="A44" s="193"/>
      <c r="B44" s="201" t="s">
        <v>203</v>
      </c>
      <c r="C44" s="195"/>
      <c r="D44" s="199"/>
      <c r="E44" s="314"/>
      <c r="F44" s="200"/>
      <c r="G44" s="132"/>
      <c r="H44" s="80"/>
      <c r="I44" s="632"/>
      <c r="J44" s="632"/>
      <c r="K44" s="632"/>
      <c r="L44" s="223"/>
      <c r="M44" s="80"/>
      <c r="N44" s="632"/>
      <c r="O44" s="632"/>
      <c r="P44" s="632"/>
      <c r="Q44" s="183"/>
    </row>
    <row r="45" spans="1:17" ht="18" customHeight="1">
      <c r="A45" s="193">
        <v>25</v>
      </c>
      <c r="B45" s="194" t="s">
        <v>187</v>
      </c>
      <c r="C45" s="195">
        <v>4865076</v>
      </c>
      <c r="D45" s="199" t="s">
        <v>13</v>
      </c>
      <c r="E45" s="314" t="s">
        <v>364</v>
      </c>
      <c r="F45" s="200">
        <v>100</v>
      </c>
      <c r="G45" s="447">
        <v>723</v>
      </c>
      <c r="H45" s="448">
        <v>728</v>
      </c>
      <c r="I45" s="632">
        <f t="shared" si="0"/>
        <v>-5</v>
      </c>
      <c r="J45" s="632">
        <f t="shared" si="1"/>
        <v>-500</v>
      </c>
      <c r="K45" s="632">
        <f t="shared" si="2"/>
        <v>-0.0005</v>
      </c>
      <c r="L45" s="447">
        <v>11452</v>
      </c>
      <c r="M45" s="448">
        <v>11343</v>
      </c>
      <c r="N45" s="632">
        <f t="shared" si="3"/>
        <v>109</v>
      </c>
      <c r="O45" s="632">
        <f t="shared" si="4"/>
        <v>10900</v>
      </c>
      <c r="P45" s="632">
        <f t="shared" si="5"/>
        <v>0.0109</v>
      </c>
      <c r="Q45" s="183"/>
    </row>
    <row r="46" spans="1:17" ht="18" customHeight="1">
      <c r="A46" s="193">
        <v>26</v>
      </c>
      <c r="B46" s="197" t="s">
        <v>204</v>
      </c>
      <c r="C46" s="195">
        <v>4865077</v>
      </c>
      <c r="D46" s="199" t="s">
        <v>13</v>
      </c>
      <c r="E46" s="314" t="s">
        <v>364</v>
      </c>
      <c r="F46" s="200">
        <v>100</v>
      </c>
      <c r="G46" s="132"/>
      <c r="H46" s="80"/>
      <c r="I46" s="632">
        <f t="shared" si="0"/>
        <v>0</v>
      </c>
      <c r="J46" s="632">
        <f t="shared" si="1"/>
        <v>0</v>
      </c>
      <c r="K46" s="632">
        <f t="shared" si="2"/>
        <v>0</v>
      </c>
      <c r="L46" s="544"/>
      <c r="M46" s="80"/>
      <c r="N46" s="632">
        <f t="shared" si="3"/>
        <v>0</v>
      </c>
      <c r="O46" s="632">
        <f t="shared" si="4"/>
        <v>0</v>
      </c>
      <c r="P46" s="632">
        <f t="shared" si="5"/>
        <v>0</v>
      </c>
      <c r="Q46" s="183"/>
    </row>
    <row r="47" spans="1:17" ht="18" customHeight="1">
      <c r="A47" s="193"/>
      <c r="B47" s="201" t="s">
        <v>177</v>
      </c>
      <c r="C47" s="195"/>
      <c r="D47" s="199"/>
      <c r="E47" s="314"/>
      <c r="F47" s="200"/>
      <c r="G47" s="132"/>
      <c r="H47" s="80"/>
      <c r="I47" s="632"/>
      <c r="J47" s="632"/>
      <c r="K47" s="632"/>
      <c r="L47" s="223"/>
      <c r="M47" s="80"/>
      <c r="N47" s="632"/>
      <c r="O47" s="632"/>
      <c r="P47" s="632"/>
      <c r="Q47" s="183"/>
    </row>
    <row r="48" spans="1:17" ht="18" customHeight="1">
      <c r="A48" s="193">
        <v>27</v>
      </c>
      <c r="B48" s="194" t="s">
        <v>195</v>
      </c>
      <c r="C48" s="195">
        <v>4865093</v>
      </c>
      <c r="D48" s="199" t="s">
        <v>13</v>
      </c>
      <c r="E48" s="314" t="s">
        <v>364</v>
      </c>
      <c r="F48" s="200">
        <v>100</v>
      </c>
      <c r="G48" s="447">
        <v>14419</v>
      </c>
      <c r="H48" s="448">
        <v>13278</v>
      </c>
      <c r="I48" s="632">
        <f t="shared" si="0"/>
        <v>1141</v>
      </c>
      <c r="J48" s="632">
        <f t="shared" si="1"/>
        <v>114100</v>
      </c>
      <c r="K48" s="632">
        <f t="shared" si="2"/>
        <v>0.1141</v>
      </c>
      <c r="L48" s="447">
        <v>48628</v>
      </c>
      <c r="M48" s="448">
        <v>48622</v>
      </c>
      <c r="N48" s="632">
        <f t="shared" si="3"/>
        <v>6</v>
      </c>
      <c r="O48" s="632">
        <f t="shared" si="4"/>
        <v>600</v>
      </c>
      <c r="P48" s="632">
        <f t="shared" si="5"/>
        <v>0.0006</v>
      </c>
      <c r="Q48" s="183"/>
    </row>
    <row r="49" spans="1:17" ht="19.5" customHeight="1">
      <c r="A49" s="193">
        <v>28</v>
      </c>
      <c r="B49" s="197" t="s">
        <v>196</v>
      </c>
      <c r="C49" s="195">
        <v>4865094</v>
      </c>
      <c r="D49" s="199" t="s">
        <v>13</v>
      </c>
      <c r="E49" s="314" t="s">
        <v>364</v>
      </c>
      <c r="F49" s="200">
        <v>100</v>
      </c>
      <c r="G49" s="447">
        <v>14188</v>
      </c>
      <c r="H49" s="448">
        <v>13329</v>
      </c>
      <c r="I49" s="632">
        <f>G49-H49</f>
        <v>859</v>
      </c>
      <c r="J49" s="632">
        <f t="shared" si="1"/>
        <v>85900</v>
      </c>
      <c r="K49" s="632">
        <f t="shared" si="2"/>
        <v>0.0859</v>
      </c>
      <c r="L49" s="447">
        <v>48224</v>
      </c>
      <c r="M49" s="448">
        <v>47642</v>
      </c>
      <c r="N49" s="632">
        <f>L49-M49</f>
        <v>582</v>
      </c>
      <c r="O49" s="632">
        <f t="shared" si="4"/>
        <v>58200</v>
      </c>
      <c r="P49" s="632">
        <f t="shared" si="5"/>
        <v>0.0582</v>
      </c>
      <c r="Q49" s="183"/>
    </row>
    <row r="50" spans="1:17" ht="51">
      <c r="A50" s="193">
        <v>29</v>
      </c>
      <c r="B50" s="203" t="s">
        <v>224</v>
      </c>
      <c r="C50" s="195">
        <v>4865144</v>
      </c>
      <c r="D50" s="199" t="s">
        <v>13</v>
      </c>
      <c r="E50" s="314" t="s">
        <v>364</v>
      </c>
      <c r="F50" s="200">
        <v>200</v>
      </c>
      <c r="G50" s="713">
        <v>34711</v>
      </c>
      <c r="H50" s="714">
        <v>31508</v>
      </c>
      <c r="I50" s="644">
        <f t="shared" si="0"/>
        <v>3203</v>
      </c>
      <c r="J50" s="644">
        <f t="shared" si="1"/>
        <v>640600</v>
      </c>
      <c r="K50" s="644">
        <f t="shared" si="2"/>
        <v>0.6406</v>
      </c>
      <c r="L50" s="713">
        <v>100700</v>
      </c>
      <c r="M50" s="714">
        <v>100697</v>
      </c>
      <c r="N50" s="644">
        <f t="shared" si="3"/>
        <v>3</v>
      </c>
      <c r="O50" s="644">
        <f t="shared" si="4"/>
        <v>600</v>
      </c>
      <c r="P50" s="644">
        <f t="shared" si="5"/>
        <v>0.0006</v>
      </c>
      <c r="Q50" s="715" t="s">
        <v>398</v>
      </c>
    </row>
    <row r="51" spans="1:17" ht="18" customHeight="1">
      <c r="A51" s="193"/>
      <c r="B51" s="201" t="s">
        <v>187</v>
      </c>
      <c r="C51" s="195"/>
      <c r="D51" s="199"/>
      <c r="E51" s="196"/>
      <c r="F51" s="200"/>
      <c r="G51" s="447"/>
      <c r="H51" s="448"/>
      <c r="I51" s="632"/>
      <c r="J51" s="632"/>
      <c r="K51" s="632"/>
      <c r="L51" s="223"/>
      <c r="M51" s="80"/>
      <c r="N51" s="632"/>
      <c r="O51" s="632"/>
      <c r="P51" s="632"/>
      <c r="Q51" s="183"/>
    </row>
    <row r="52" spans="1:17" ht="18" customHeight="1">
      <c r="A52" s="193">
        <v>30</v>
      </c>
      <c r="B52" s="194" t="s">
        <v>188</v>
      </c>
      <c r="C52" s="195">
        <v>4865143</v>
      </c>
      <c r="D52" s="199" t="s">
        <v>13</v>
      </c>
      <c r="E52" s="196" t="s">
        <v>14</v>
      </c>
      <c r="F52" s="200">
        <v>-100</v>
      </c>
      <c r="G52" s="447">
        <v>977196</v>
      </c>
      <c r="H52" s="448">
        <v>980806</v>
      </c>
      <c r="I52" s="632">
        <f t="shared" si="0"/>
        <v>-3610</v>
      </c>
      <c r="J52" s="632">
        <f t="shared" si="1"/>
        <v>361000</v>
      </c>
      <c r="K52" s="632">
        <f t="shared" si="2"/>
        <v>0.361</v>
      </c>
      <c r="L52" s="447">
        <v>858665</v>
      </c>
      <c r="M52" s="448">
        <v>858865</v>
      </c>
      <c r="N52" s="632">
        <f t="shared" si="3"/>
        <v>-200</v>
      </c>
      <c r="O52" s="632">
        <f t="shared" si="4"/>
        <v>20000</v>
      </c>
      <c r="P52" s="632">
        <f t="shared" si="5"/>
        <v>0.02</v>
      </c>
      <c r="Q52" s="183"/>
    </row>
    <row r="53" spans="1:23" ht="18" customHeight="1" thickBot="1">
      <c r="A53" s="204"/>
      <c r="B53" s="205"/>
      <c r="C53" s="206"/>
      <c r="D53" s="207"/>
      <c r="E53" s="208"/>
      <c r="F53" s="209"/>
      <c r="G53" s="210"/>
      <c r="H53" s="211"/>
      <c r="I53" s="212"/>
      <c r="J53" s="212"/>
      <c r="K53" s="212"/>
      <c r="L53" s="213"/>
      <c r="M53" s="211"/>
      <c r="N53" s="212"/>
      <c r="O53" s="212"/>
      <c r="P53" s="212"/>
      <c r="Q53" s="217"/>
      <c r="R53" s="94"/>
      <c r="S53" s="94"/>
      <c r="T53" s="94"/>
      <c r="U53" s="94"/>
      <c r="V53" s="94"/>
      <c r="W53" s="94"/>
    </row>
    <row r="54" spans="1:23" ht="15.75" customHeight="1" thickTop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/>
      <c r="R54" s="94"/>
      <c r="S54" s="94"/>
      <c r="T54" s="94"/>
      <c r="U54" s="94"/>
      <c r="V54" s="94"/>
      <c r="W54" s="94"/>
    </row>
    <row r="55" spans="1:23" ht="24" thickBot="1">
      <c r="A55" s="539" t="s">
        <v>385</v>
      </c>
      <c r="G55" s="21"/>
      <c r="H55" s="21"/>
      <c r="I55" s="57" t="s">
        <v>8</v>
      </c>
      <c r="J55" s="21"/>
      <c r="K55" s="21"/>
      <c r="L55" s="21"/>
      <c r="M55" s="21"/>
      <c r="N55" s="57" t="s">
        <v>7</v>
      </c>
      <c r="O55" s="21"/>
      <c r="P55" s="21"/>
      <c r="R55" s="94"/>
      <c r="S55" s="94"/>
      <c r="T55" s="94"/>
      <c r="U55" s="94"/>
      <c r="V55" s="94"/>
      <c r="W55" s="94"/>
    </row>
    <row r="56" spans="1:23" ht="39.75" thickBot="1" thickTop="1">
      <c r="A56" s="43" t="s">
        <v>9</v>
      </c>
      <c r="B56" s="40" t="s">
        <v>10</v>
      </c>
      <c r="C56" s="41" t="s">
        <v>1</v>
      </c>
      <c r="D56" s="41" t="s">
        <v>2</v>
      </c>
      <c r="E56" s="41" t="s">
        <v>3</v>
      </c>
      <c r="F56" s="41" t="s">
        <v>11</v>
      </c>
      <c r="G56" s="43" t="str">
        <f>G5</f>
        <v>FINAL READING 01/05/11</v>
      </c>
      <c r="H56" s="41" t="str">
        <f>H5</f>
        <v>INTIAL READING 01/04/11</v>
      </c>
      <c r="I56" s="41" t="s">
        <v>4</v>
      </c>
      <c r="J56" s="41" t="s">
        <v>5</v>
      </c>
      <c r="K56" s="41" t="s">
        <v>6</v>
      </c>
      <c r="L56" s="43" t="str">
        <f>G56</f>
        <v>FINAL READING 01/05/11</v>
      </c>
      <c r="M56" s="41" t="str">
        <f>H56</f>
        <v>INTIAL READING 01/04/11</v>
      </c>
      <c r="N56" s="41" t="s">
        <v>4</v>
      </c>
      <c r="O56" s="41" t="s">
        <v>5</v>
      </c>
      <c r="P56" s="41" t="s">
        <v>6</v>
      </c>
      <c r="Q56" s="218" t="s">
        <v>327</v>
      </c>
      <c r="R56" s="94"/>
      <c r="S56" s="94"/>
      <c r="T56" s="94"/>
      <c r="U56" s="94"/>
      <c r="V56" s="94"/>
      <c r="W56" s="94"/>
    </row>
    <row r="57" spans="1:23" ht="15.75" customHeight="1" thickTop="1">
      <c r="A57" s="560"/>
      <c r="B57" s="561"/>
      <c r="C57" s="561"/>
      <c r="D57" s="561"/>
      <c r="E57" s="561"/>
      <c r="F57" s="564"/>
      <c r="G57" s="561"/>
      <c r="H57" s="561"/>
      <c r="I57" s="561"/>
      <c r="J57" s="561"/>
      <c r="K57" s="564"/>
      <c r="L57" s="561"/>
      <c r="M57" s="561"/>
      <c r="N57" s="561"/>
      <c r="O57" s="561"/>
      <c r="P57" s="561"/>
      <c r="Q57" s="567"/>
      <c r="R57" s="94"/>
      <c r="S57" s="94"/>
      <c r="T57" s="94"/>
      <c r="U57" s="94"/>
      <c r="V57" s="94"/>
      <c r="W57" s="94"/>
    </row>
    <row r="58" spans="1:23" ht="15.75" customHeight="1">
      <c r="A58" s="562"/>
      <c r="B58" s="401" t="s">
        <v>381</v>
      </c>
      <c r="C58" s="438"/>
      <c r="D58" s="471"/>
      <c r="E58" s="427"/>
      <c r="F58" s="200"/>
      <c r="G58" s="563"/>
      <c r="H58" s="563"/>
      <c r="I58" s="563"/>
      <c r="J58" s="563"/>
      <c r="K58" s="563"/>
      <c r="L58" s="562"/>
      <c r="M58" s="563"/>
      <c r="N58" s="563"/>
      <c r="O58" s="563"/>
      <c r="P58" s="563"/>
      <c r="Q58" s="568"/>
      <c r="R58" s="94"/>
      <c r="S58" s="94"/>
      <c r="T58" s="94"/>
      <c r="U58" s="94"/>
      <c r="V58" s="94"/>
      <c r="W58" s="94"/>
    </row>
    <row r="59" spans="1:23" ht="15.75" customHeight="1">
      <c r="A59" s="566">
        <v>1</v>
      </c>
      <c r="B59" s="194" t="s">
        <v>382</v>
      </c>
      <c r="C59" s="195">
        <v>4902586</v>
      </c>
      <c r="D59" s="471" t="s">
        <v>13</v>
      </c>
      <c r="E59" s="427" t="s">
        <v>364</v>
      </c>
      <c r="F59" s="200">
        <v>-100</v>
      </c>
      <c r="G59" s="447">
        <v>999561</v>
      </c>
      <c r="H59" s="448">
        <v>999473</v>
      </c>
      <c r="I59" s="632">
        <f>G59-H59</f>
        <v>88</v>
      </c>
      <c r="J59" s="632">
        <f>$F59*I59</f>
        <v>-8800</v>
      </c>
      <c r="K59" s="632">
        <f>J59/1000000</f>
        <v>-0.0088</v>
      </c>
      <c r="L59" s="447">
        <v>1545</v>
      </c>
      <c r="M59" s="448">
        <v>1101</v>
      </c>
      <c r="N59" s="632">
        <f>L59-M59</f>
        <v>444</v>
      </c>
      <c r="O59" s="632">
        <f>$F59*N59</f>
        <v>-44400</v>
      </c>
      <c r="P59" s="632">
        <f>O59/1000000</f>
        <v>-0.0444</v>
      </c>
      <c r="Q59" s="568"/>
      <c r="R59" s="94"/>
      <c r="S59" s="94"/>
      <c r="T59" s="94"/>
      <c r="U59" s="94"/>
      <c r="V59" s="94"/>
      <c r="W59" s="94"/>
    </row>
    <row r="60" spans="1:23" ht="15.75" customHeight="1">
      <c r="A60" s="566">
        <v>2</v>
      </c>
      <c r="B60" s="194" t="s">
        <v>383</v>
      </c>
      <c r="C60" s="195">
        <v>4902587</v>
      </c>
      <c r="D60" s="471" t="s">
        <v>13</v>
      </c>
      <c r="E60" s="427" t="s">
        <v>364</v>
      </c>
      <c r="F60" s="200">
        <v>-100</v>
      </c>
      <c r="G60" s="447">
        <v>3052</v>
      </c>
      <c r="H60" s="448">
        <v>2865</v>
      </c>
      <c r="I60" s="632">
        <f>G60-H60</f>
        <v>187</v>
      </c>
      <c r="J60" s="632">
        <f>$F60*I60</f>
        <v>-18700</v>
      </c>
      <c r="K60" s="632">
        <f>J60/1000000</f>
        <v>-0.0187</v>
      </c>
      <c r="L60" s="447">
        <v>4601</v>
      </c>
      <c r="M60" s="448">
        <v>3599</v>
      </c>
      <c r="N60" s="632">
        <f>L60-M60</f>
        <v>1002</v>
      </c>
      <c r="O60" s="632">
        <f>$F60*N60</f>
        <v>-100200</v>
      </c>
      <c r="P60" s="632">
        <f>O60/1000000</f>
        <v>-0.1002</v>
      </c>
      <c r="Q60" s="568"/>
      <c r="R60" s="94"/>
      <c r="S60" s="94"/>
      <c r="T60" s="94"/>
      <c r="U60" s="94"/>
      <c r="V60" s="94"/>
      <c r="W60" s="94"/>
    </row>
    <row r="61" spans="1:23" ht="15.75" customHeight="1" thickBot="1">
      <c r="A61" s="213"/>
      <c r="B61" s="211"/>
      <c r="C61" s="211"/>
      <c r="D61" s="211"/>
      <c r="E61" s="211"/>
      <c r="F61" s="565"/>
      <c r="G61" s="211"/>
      <c r="H61" s="211"/>
      <c r="I61" s="211"/>
      <c r="J61" s="211"/>
      <c r="K61" s="565"/>
      <c r="L61" s="211"/>
      <c r="M61" s="211"/>
      <c r="N61" s="211"/>
      <c r="O61" s="211"/>
      <c r="P61" s="211"/>
      <c r="Q61" s="217"/>
      <c r="R61" s="94"/>
      <c r="S61" s="94"/>
      <c r="T61" s="94"/>
      <c r="U61" s="94"/>
      <c r="V61" s="94"/>
      <c r="W61" s="94"/>
    </row>
    <row r="62" spans="1:23" ht="15.75" customHeight="1" thickTop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4"/>
      <c r="R62" s="94"/>
      <c r="S62" s="94"/>
      <c r="T62" s="94"/>
      <c r="U62" s="94"/>
      <c r="V62" s="94"/>
      <c r="W62" s="94"/>
    </row>
    <row r="63" spans="1:23" ht="15.7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4"/>
      <c r="R63" s="94"/>
      <c r="S63" s="94"/>
      <c r="T63" s="94"/>
      <c r="U63" s="94"/>
      <c r="V63" s="94"/>
      <c r="W63" s="94"/>
    </row>
    <row r="64" spans="1:16" ht="25.5" customHeight="1">
      <c r="A64" s="216" t="s">
        <v>356</v>
      </c>
      <c r="B64" s="91"/>
      <c r="C64" s="92"/>
      <c r="D64" s="91"/>
      <c r="E64" s="91"/>
      <c r="F64" s="91"/>
      <c r="G64" s="91"/>
      <c r="H64" s="91"/>
      <c r="I64" s="91"/>
      <c r="J64" s="91"/>
      <c r="K64" s="703">
        <f>SUM(K9:K53)+SUM(K59:K61)-K30</f>
        <v>8.5848</v>
      </c>
      <c r="L64" s="704"/>
      <c r="M64" s="704"/>
      <c r="N64" s="704"/>
      <c r="O64" s="704"/>
      <c r="P64" s="703">
        <f>SUM(P9:P53)+SUM(P59:P61)-P30</f>
        <v>7.275699999999999</v>
      </c>
    </row>
    <row r="65" spans="1:16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1:16" ht="9.7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1:16" ht="12.75" hidden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1:16" ht="23.25" customHeight="1" thickBot="1">
      <c r="A68" s="91"/>
      <c r="B68" s="91"/>
      <c r="C68" s="300"/>
      <c r="D68" s="91"/>
      <c r="E68" s="91"/>
      <c r="F68" s="91"/>
      <c r="G68" s="91"/>
      <c r="H68" s="91"/>
      <c r="I68" s="91"/>
      <c r="J68" s="302"/>
      <c r="K68" s="319" t="s">
        <v>357</v>
      </c>
      <c r="L68" s="91"/>
      <c r="M68" s="91"/>
      <c r="N68" s="91"/>
      <c r="O68" s="91"/>
      <c r="P68" s="319" t="s">
        <v>358</v>
      </c>
    </row>
    <row r="69" spans="1:17" ht="20.25">
      <c r="A69" s="297"/>
      <c r="B69" s="298"/>
      <c r="C69" s="216"/>
      <c r="D69" s="58"/>
      <c r="E69" s="58"/>
      <c r="F69" s="58"/>
      <c r="G69" s="58"/>
      <c r="H69" s="58"/>
      <c r="I69" s="58"/>
      <c r="J69" s="299"/>
      <c r="K69" s="298"/>
      <c r="L69" s="298"/>
      <c r="M69" s="298"/>
      <c r="N69" s="298"/>
      <c r="O69" s="298"/>
      <c r="P69" s="298"/>
      <c r="Q69" s="59"/>
    </row>
    <row r="70" spans="1:17" ht="20.25">
      <c r="A70" s="301"/>
      <c r="B70" s="216" t="s">
        <v>354</v>
      </c>
      <c r="C70" s="216"/>
      <c r="D70" s="292"/>
      <c r="E70" s="292"/>
      <c r="F70" s="292"/>
      <c r="G70" s="292"/>
      <c r="H70" s="292"/>
      <c r="I70" s="292"/>
      <c r="J70" s="292"/>
      <c r="K70" s="705">
        <f>K64</f>
        <v>8.5848</v>
      </c>
      <c r="L70" s="706"/>
      <c r="M70" s="706"/>
      <c r="N70" s="706"/>
      <c r="O70" s="706"/>
      <c r="P70" s="705">
        <f>P64</f>
        <v>7.275699999999999</v>
      </c>
      <c r="Q70" s="60"/>
    </row>
    <row r="71" spans="1:17" ht="20.25">
      <c r="A71" s="301"/>
      <c r="B71" s="216"/>
      <c r="C71" s="216"/>
      <c r="D71" s="292"/>
      <c r="E71" s="292"/>
      <c r="F71" s="292"/>
      <c r="G71" s="292"/>
      <c r="H71" s="292"/>
      <c r="I71" s="294"/>
      <c r="J71" s="133"/>
      <c r="K71" s="79"/>
      <c r="L71" s="79"/>
      <c r="M71" s="79"/>
      <c r="N71" s="79"/>
      <c r="O71" s="79"/>
      <c r="P71" s="79"/>
      <c r="Q71" s="60"/>
    </row>
    <row r="72" spans="1:17" ht="20.25">
      <c r="A72" s="301"/>
      <c r="B72" s="216" t="s">
        <v>347</v>
      </c>
      <c r="C72" s="216"/>
      <c r="D72" s="292"/>
      <c r="E72" s="292"/>
      <c r="F72" s="292"/>
      <c r="G72" s="292"/>
      <c r="H72" s="292"/>
      <c r="I72" s="292"/>
      <c r="J72" s="292"/>
      <c r="K72" s="705">
        <f>-'STEPPED UP GENCO'!K49</f>
        <v>-0.018446940000000005</v>
      </c>
      <c r="L72" s="705"/>
      <c r="M72" s="705"/>
      <c r="N72" s="705"/>
      <c r="O72" s="705"/>
      <c r="P72" s="705">
        <f>-'STEPPED UP GENCO'!P49</f>
        <v>0.07430364899999999</v>
      </c>
      <c r="Q72" s="60"/>
    </row>
    <row r="73" spans="1:17" ht="20.25">
      <c r="A73" s="301"/>
      <c r="B73" s="216"/>
      <c r="C73" s="216"/>
      <c r="D73" s="295"/>
      <c r="E73" s="295"/>
      <c r="F73" s="295"/>
      <c r="G73" s="295"/>
      <c r="H73" s="295"/>
      <c r="I73" s="296"/>
      <c r="J73" s="291"/>
      <c r="K73" s="21"/>
      <c r="L73" s="21"/>
      <c r="M73" s="21"/>
      <c r="N73" s="21"/>
      <c r="O73" s="21"/>
      <c r="P73" s="21"/>
      <c r="Q73" s="60"/>
    </row>
    <row r="74" spans="1:17" ht="20.25">
      <c r="A74" s="301"/>
      <c r="B74" s="216" t="s">
        <v>355</v>
      </c>
      <c r="C74" s="216"/>
      <c r="D74" s="21"/>
      <c r="E74" s="21"/>
      <c r="F74" s="21"/>
      <c r="G74" s="21"/>
      <c r="H74" s="21"/>
      <c r="I74" s="21"/>
      <c r="J74" s="21"/>
      <c r="K74" s="304">
        <f>SUM(K70:K73)</f>
        <v>8.566353059999999</v>
      </c>
      <c r="L74" s="21"/>
      <c r="M74" s="21"/>
      <c r="N74" s="21"/>
      <c r="O74" s="21"/>
      <c r="P74" s="517">
        <f>SUM(P70:P73)</f>
        <v>7.350003648999999</v>
      </c>
      <c r="Q74" s="60"/>
    </row>
    <row r="75" spans="1:17" ht="20.25">
      <c r="A75" s="279"/>
      <c r="B75" s="21"/>
      <c r="C75" s="216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60"/>
    </row>
    <row r="76" spans="1:17" ht="13.5" thickBot="1">
      <c r="A76" s="28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189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C1">
      <selection activeCell="N53" sqref="N53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254</v>
      </c>
    </row>
    <row r="2" spans="1:17" ht="23.25" customHeight="1">
      <c r="A2" s="2" t="s">
        <v>255</v>
      </c>
      <c r="P2" s="349" t="str">
        <f>NDPL!Q1</f>
        <v>APRIL-2011</v>
      </c>
      <c r="Q2" s="349"/>
    </row>
    <row r="3" ht="23.25">
      <c r="A3" s="227" t="s">
        <v>230</v>
      </c>
    </row>
    <row r="4" spans="1:16" ht="24" thickBot="1">
      <c r="A4" s="3"/>
      <c r="G4" s="21"/>
      <c r="H4" s="21"/>
      <c r="I4" s="57" t="s">
        <v>8</v>
      </c>
      <c r="J4" s="21"/>
      <c r="K4" s="21"/>
      <c r="L4" s="21"/>
      <c r="M4" s="21"/>
      <c r="N4" s="57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01/05/11</v>
      </c>
      <c r="H5" s="41" t="str">
        <f>NDPL!H5</f>
        <v>INTIAL READING 01/04/11</v>
      </c>
      <c r="I5" s="41" t="s">
        <v>4</v>
      </c>
      <c r="J5" s="41" t="s">
        <v>5</v>
      </c>
      <c r="K5" s="41" t="s">
        <v>6</v>
      </c>
      <c r="L5" s="43" t="str">
        <f>NDPL!G5</f>
        <v>FINAL READING 01/05/11</v>
      </c>
      <c r="M5" s="41" t="str">
        <f>NDPL!H5</f>
        <v>INTIAL READING 01/04/11</v>
      </c>
      <c r="N5" s="41" t="s">
        <v>4</v>
      </c>
      <c r="O5" s="41" t="s">
        <v>5</v>
      </c>
      <c r="P5" s="41" t="s">
        <v>6</v>
      </c>
      <c r="Q5" s="218" t="s">
        <v>327</v>
      </c>
    </row>
    <row r="6" ht="14.25" thickBot="1" thickTop="1"/>
    <row r="7" spans="1:17" ht="24" customHeight="1" thickTop="1">
      <c r="A7" s="619" t="s">
        <v>248</v>
      </c>
      <c r="B7" s="70"/>
      <c r="C7" s="71"/>
      <c r="D7" s="71"/>
      <c r="E7" s="71"/>
      <c r="F7" s="71"/>
      <c r="G7" s="74"/>
      <c r="H7" s="73"/>
      <c r="I7" s="73"/>
      <c r="J7" s="73"/>
      <c r="K7" s="678"/>
      <c r="L7" s="599"/>
      <c r="M7" s="543"/>
      <c r="N7" s="73"/>
      <c r="O7" s="73"/>
      <c r="P7" s="689"/>
      <c r="Q7" s="182"/>
    </row>
    <row r="8" spans="1:17" ht="24" customHeight="1">
      <c r="A8" s="328" t="s">
        <v>231</v>
      </c>
      <c r="B8" s="226"/>
      <c r="C8" s="226"/>
      <c r="D8" s="226"/>
      <c r="E8" s="226"/>
      <c r="F8" s="226"/>
      <c r="G8" s="131"/>
      <c r="H8" s="79"/>
      <c r="I8" s="80"/>
      <c r="J8" s="80"/>
      <c r="K8" s="679"/>
      <c r="L8" s="223"/>
      <c r="M8" s="80"/>
      <c r="N8" s="80"/>
      <c r="O8" s="80"/>
      <c r="P8" s="690"/>
      <c r="Q8" s="183"/>
    </row>
    <row r="9" spans="1:17" ht="24" customHeight="1">
      <c r="A9" s="618" t="s">
        <v>232</v>
      </c>
      <c r="B9" s="226"/>
      <c r="C9" s="226"/>
      <c r="D9" s="226"/>
      <c r="E9" s="226"/>
      <c r="F9" s="226"/>
      <c r="G9" s="131"/>
      <c r="H9" s="79"/>
      <c r="I9" s="80"/>
      <c r="J9" s="80"/>
      <c r="K9" s="679"/>
      <c r="L9" s="223"/>
      <c r="M9" s="80"/>
      <c r="N9" s="80"/>
      <c r="O9" s="80"/>
      <c r="P9" s="690"/>
      <c r="Q9" s="183"/>
    </row>
    <row r="10" spans="1:17" ht="24" customHeight="1">
      <c r="A10" s="327">
        <v>1</v>
      </c>
      <c r="B10" s="330" t="s">
        <v>251</v>
      </c>
      <c r="C10" s="607">
        <v>4864848</v>
      </c>
      <c r="D10" s="332" t="s">
        <v>13</v>
      </c>
      <c r="E10" s="331" t="s">
        <v>364</v>
      </c>
      <c r="F10" s="332">
        <v>1000</v>
      </c>
      <c r="G10" s="648">
        <v>542</v>
      </c>
      <c r="H10" s="649">
        <v>538</v>
      </c>
      <c r="I10" s="613">
        <f>G10-H10</f>
        <v>4</v>
      </c>
      <c r="J10" s="613">
        <f aca="true" t="shared" si="0" ref="J10:J33">$F10*I10</f>
        <v>4000</v>
      </c>
      <c r="K10" s="680">
        <f aca="true" t="shared" si="1" ref="K10:K29">J10/1000000</f>
        <v>0.004</v>
      </c>
      <c r="L10" s="648">
        <v>12190</v>
      </c>
      <c r="M10" s="649">
        <v>12154</v>
      </c>
      <c r="N10" s="613">
        <f>L10-M10</f>
        <v>36</v>
      </c>
      <c r="O10" s="613">
        <f aca="true" t="shared" si="2" ref="O10:O33">$F10*N10</f>
        <v>36000</v>
      </c>
      <c r="P10" s="691">
        <f aca="true" t="shared" si="3" ref="P10:P33">O10/1000000</f>
        <v>0.036</v>
      </c>
      <c r="Q10" s="183"/>
    </row>
    <row r="11" spans="1:17" ht="24" customHeight="1">
      <c r="A11" s="327">
        <v>2</v>
      </c>
      <c r="B11" s="330" t="s">
        <v>252</v>
      </c>
      <c r="C11" s="607">
        <v>4864849</v>
      </c>
      <c r="D11" s="332" t="s">
        <v>13</v>
      </c>
      <c r="E11" s="331" t="s">
        <v>364</v>
      </c>
      <c r="F11" s="332">
        <v>1000</v>
      </c>
      <c r="G11" s="648">
        <v>374</v>
      </c>
      <c r="H11" s="649">
        <v>369</v>
      </c>
      <c r="I11" s="613">
        <f>G11-H11</f>
        <v>5</v>
      </c>
      <c r="J11" s="613">
        <f t="shared" si="0"/>
        <v>5000</v>
      </c>
      <c r="K11" s="680">
        <f t="shared" si="1"/>
        <v>0.005</v>
      </c>
      <c r="L11" s="648">
        <v>16561</v>
      </c>
      <c r="M11" s="649">
        <v>16519</v>
      </c>
      <c r="N11" s="613">
        <f>L11-M11</f>
        <v>42</v>
      </c>
      <c r="O11" s="613">
        <f t="shared" si="2"/>
        <v>42000</v>
      </c>
      <c r="P11" s="691">
        <f t="shared" si="3"/>
        <v>0.042</v>
      </c>
      <c r="Q11" s="183"/>
    </row>
    <row r="12" spans="1:17" ht="24" customHeight="1">
      <c r="A12" s="327">
        <v>3</v>
      </c>
      <c r="B12" s="330" t="s">
        <v>233</v>
      </c>
      <c r="C12" s="607">
        <v>4864846</v>
      </c>
      <c r="D12" s="332" t="s">
        <v>13</v>
      </c>
      <c r="E12" s="331" t="s">
        <v>364</v>
      </c>
      <c r="F12" s="332">
        <v>1000</v>
      </c>
      <c r="G12" s="648">
        <v>659</v>
      </c>
      <c r="H12" s="649">
        <v>651</v>
      </c>
      <c r="I12" s="613">
        <f>G12-H12</f>
        <v>8</v>
      </c>
      <c r="J12" s="613">
        <f t="shared" si="0"/>
        <v>8000</v>
      </c>
      <c r="K12" s="680">
        <f t="shared" si="1"/>
        <v>0.008</v>
      </c>
      <c r="L12" s="648">
        <v>23678</v>
      </c>
      <c r="M12" s="649">
        <v>23615</v>
      </c>
      <c r="N12" s="613">
        <f>L12-M12</f>
        <v>63</v>
      </c>
      <c r="O12" s="613">
        <f t="shared" si="2"/>
        <v>63000</v>
      </c>
      <c r="P12" s="691">
        <f t="shared" si="3"/>
        <v>0.063</v>
      </c>
      <c r="Q12" s="183"/>
    </row>
    <row r="13" spans="1:17" ht="24" customHeight="1">
      <c r="A13" s="327">
        <v>4</v>
      </c>
      <c r="B13" s="330" t="s">
        <v>234</v>
      </c>
      <c r="C13" s="607">
        <v>4864847</v>
      </c>
      <c r="D13" s="332" t="s">
        <v>13</v>
      </c>
      <c r="E13" s="331" t="s">
        <v>364</v>
      </c>
      <c r="F13" s="332">
        <v>1000</v>
      </c>
      <c r="G13" s="648">
        <v>405</v>
      </c>
      <c r="H13" s="649">
        <v>404</v>
      </c>
      <c r="I13" s="613">
        <f>G13-H13</f>
        <v>1</v>
      </c>
      <c r="J13" s="613">
        <f t="shared" si="0"/>
        <v>1000</v>
      </c>
      <c r="K13" s="680">
        <f t="shared" si="1"/>
        <v>0.001</v>
      </c>
      <c r="L13" s="648">
        <v>12420</v>
      </c>
      <c r="M13" s="649">
        <v>12372</v>
      </c>
      <c r="N13" s="613">
        <f>L13-M13</f>
        <v>48</v>
      </c>
      <c r="O13" s="613">
        <f t="shared" si="2"/>
        <v>48000</v>
      </c>
      <c r="P13" s="691">
        <f t="shared" si="3"/>
        <v>0.048</v>
      </c>
      <c r="Q13" s="183"/>
    </row>
    <row r="14" spans="1:17" ht="24" customHeight="1">
      <c r="A14" s="327">
        <v>5</v>
      </c>
      <c r="B14" s="330" t="s">
        <v>235</v>
      </c>
      <c r="C14" s="607">
        <v>4864850</v>
      </c>
      <c r="D14" s="332" t="s">
        <v>13</v>
      </c>
      <c r="E14" s="331" t="s">
        <v>364</v>
      </c>
      <c r="F14" s="332">
        <v>1000</v>
      </c>
      <c r="G14" s="648">
        <v>1236</v>
      </c>
      <c r="H14" s="649">
        <v>1174</v>
      </c>
      <c r="I14" s="613">
        <f>G14-H14</f>
        <v>62</v>
      </c>
      <c r="J14" s="613">
        <f t="shared" si="0"/>
        <v>62000</v>
      </c>
      <c r="K14" s="680">
        <f t="shared" si="1"/>
        <v>0.062</v>
      </c>
      <c r="L14" s="648">
        <v>6050</v>
      </c>
      <c r="M14" s="649">
        <v>6045</v>
      </c>
      <c r="N14" s="613">
        <f>L14-M14</f>
        <v>5</v>
      </c>
      <c r="O14" s="613">
        <f t="shared" si="2"/>
        <v>5000</v>
      </c>
      <c r="P14" s="691">
        <f t="shared" si="3"/>
        <v>0.005</v>
      </c>
      <c r="Q14" s="183"/>
    </row>
    <row r="15" spans="1:17" ht="24" customHeight="1">
      <c r="A15" s="616" t="s">
        <v>236</v>
      </c>
      <c r="B15" s="333"/>
      <c r="C15" s="608"/>
      <c r="D15" s="334"/>
      <c r="E15" s="333"/>
      <c r="F15" s="334"/>
      <c r="G15" s="614"/>
      <c r="H15" s="613"/>
      <c r="I15" s="613"/>
      <c r="J15" s="613"/>
      <c r="K15" s="680"/>
      <c r="L15" s="614"/>
      <c r="M15" s="613"/>
      <c r="N15" s="613"/>
      <c r="O15" s="613"/>
      <c r="P15" s="691"/>
      <c r="Q15" s="183"/>
    </row>
    <row r="16" spans="1:17" ht="24" customHeight="1">
      <c r="A16" s="617">
        <v>6</v>
      </c>
      <c r="B16" s="333" t="s">
        <v>253</v>
      </c>
      <c r="C16" s="608">
        <v>4864804</v>
      </c>
      <c r="D16" s="334" t="s">
        <v>13</v>
      </c>
      <c r="E16" s="331" t="s">
        <v>364</v>
      </c>
      <c r="F16" s="334">
        <v>100</v>
      </c>
      <c r="G16" s="648">
        <v>351</v>
      </c>
      <c r="H16" s="649">
        <v>337</v>
      </c>
      <c r="I16" s="613">
        <f>G16-H16</f>
        <v>14</v>
      </c>
      <c r="J16" s="613">
        <f t="shared" si="0"/>
        <v>1400</v>
      </c>
      <c r="K16" s="680">
        <f t="shared" si="1"/>
        <v>0.0014</v>
      </c>
      <c r="L16" s="648">
        <v>999974</v>
      </c>
      <c r="M16" s="649">
        <v>999974</v>
      </c>
      <c r="N16" s="613">
        <f>L16-M16</f>
        <v>0</v>
      </c>
      <c r="O16" s="613">
        <f t="shared" si="2"/>
        <v>0</v>
      </c>
      <c r="P16" s="691">
        <f t="shared" si="3"/>
        <v>0</v>
      </c>
      <c r="Q16" s="183"/>
    </row>
    <row r="17" spans="1:17" ht="24" customHeight="1">
      <c r="A17" s="617">
        <v>7</v>
      </c>
      <c r="B17" s="333" t="s">
        <v>252</v>
      </c>
      <c r="C17" s="608">
        <v>4865163</v>
      </c>
      <c r="D17" s="334" t="s">
        <v>13</v>
      </c>
      <c r="E17" s="331" t="s">
        <v>364</v>
      </c>
      <c r="F17" s="334">
        <v>100</v>
      </c>
      <c r="G17" s="648">
        <v>567</v>
      </c>
      <c r="H17" s="649">
        <v>562</v>
      </c>
      <c r="I17" s="613">
        <f>G17-H17</f>
        <v>5</v>
      </c>
      <c r="J17" s="613">
        <f t="shared" si="0"/>
        <v>500</v>
      </c>
      <c r="K17" s="680">
        <f t="shared" si="1"/>
        <v>0.0005</v>
      </c>
      <c r="L17" s="648">
        <v>999997</v>
      </c>
      <c r="M17" s="649">
        <v>999997</v>
      </c>
      <c r="N17" s="613">
        <f>L17-M17</f>
        <v>0</v>
      </c>
      <c r="O17" s="613">
        <f t="shared" si="2"/>
        <v>0</v>
      </c>
      <c r="P17" s="691">
        <f t="shared" si="3"/>
        <v>0</v>
      </c>
      <c r="Q17" s="183"/>
    </row>
    <row r="18" spans="1:17" ht="24" customHeight="1">
      <c r="A18" s="335"/>
      <c r="B18" s="333"/>
      <c r="C18" s="608"/>
      <c r="D18" s="334"/>
      <c r="E18" s="109"/>
      <c r="F18" s="334"/>
      <c r="G18" s="223"/>
      <c r="H18" s="80"/>
      <c r="I18" s="80"/>
      <c r="J18" s="80"/>
      <c r="K18" s="679"/>
      <c r="L18" s="223"/>
      <c r="M18" s="80"/>
      <c r="N18" s="80"/>
      <c r="O18" s="80"/>
      <c r="P18" s="690"/>
      <c r="Q18" s="183"/>
    </row>
    <row r="19" spans="1:17" ht="24" customHeight="1">
      <c r="A19" s="335"/>
      <c r="B19" s="340" t="s">
        <v>247</v>
      </c>
      <c r="C19" s="609"/>
      <c r="D19" s="334"/>
      <c r="E19" s="333"/>
      <c r="F19" s="336"/>
      <c r="G19" s="223"/>
      <c r="H19" s="80"/>
      <c r="I19" s="80"/>
      <c r="J19" s="80"/>
      <c r="K19" s="681">
        <f>SUM(K10:K17)</f>
        <v>0.0819</v>
      </c>
      <c r="L19" s="600"/>
      <c r="M19" s="325"/>
      <c r="N19" s="325"/>
      <c r="O19" s="325"/>
      <c r="P19" s="692">
        <f>SUM(P10:P17)</f>
        <v>0.194</v>
      </c>
      <c r="Q19" s="183"/>
    </row>
    <row r="20" spans="1:17" ht="24" customHeight="1">
      <c r="A20" s="335"/>
      <c r="B20" s="225"/>
      <c r="C20" s="609"/>
      <c r="D20" s="334"/>
      <c r="E20" s="333"/>
      <c r="F20" s="336"/>
      <c r="G20" s="223"/>
      <c r="H20" s="80"/>
      <c r="I20" s="80"/>
      <c r="J20" s="80"/>
      <c r="K20" s="682"/>
      <c r="L20" s="223"/>
      <c r="M20" s="80"/>
      <c r="N20" s="80"/>
      <c r="O20" s="80"/>
      <c r="P20" s="693"/>
      <c r="Q20" s="183"/>
    </row>
    <row r="21" spans="1:17" ht="24" customHeight="1">
      <c r="A21" s="616" t="s">
        <v>237</v>
      </c>
      <c r="B21" s="226"/>
      <c r="C21" s="326"/>
      <c r="D21" s="336"/>
      <c r="E21" s="226"/>
      <c r="F21" s="336"/>
      <c r="G21" s="223"/>
      <c r="H21" s="80"/>
      <c r="I21" s="80"/>
      <c r="J21" s="80"/>
      <c r="K21" s="679"/>
      <c r="L21" s="223"/>
      <c r="M21" s="80"/>
      <c r="N21" s="80"/>
      <c r="O21" s="80"/>
      <c r="P21" s="690"/>
      <c r="Q21" s="183"/>
    </row>
    <row r="22" spans="1:17" ht="24" customHeight="1">
      <c r="A22" s="335"/>
      <c r="B22" s="226"/>
      <c r="C22" s="326"/>
      <c r="D22" s="336"/>
      <c r="E22" s="226"/>
      <c r="F22" s="336"/>
      <c r="G22" s="223"/>
      <c r="H22" s="80"/>
      <c r="I22" s="80"/>
      <c r="J22" s="80"/>
      <c r="K22" s="679"/>
      <c r="L22" s="223"/>
      <c r="M22" s="80"/>
      <c r="N22" s="80"/>
      <c r="O22" s="80"/>
      <c r="P22" s="690"/>
      <c r="Q22" s="183"/>
    </row>
    <row r="23" spans="1:17" ht="24" customHeight="1">
      <c r="A23" s="617">
        <v>8</v>
      </c>
      <c r="B23" s="109" t="s">
        <v>238</v>
      </c>
      <c r="C23" s="607">
        <v>4865065</v>
      </c>
      <c r="D23" s="362" t="s">
        <v>13</v>
      </c>
      <c r="E23" s="331" t="s">
        <v>364</v>
      </c>
      <c r="F23" s="332">
        <v>100</v>
      </c>
      <c r="G23" s="648">
        <v>3223</v>
      </c>
      <c r="H23" s="649">
        <v>3211</v>
      </c>
      <c r="I23" s="613">
        <f>G23-H23</f>
        <v>12</v>
      </c>
      <c r="J23" s="613">
        <f t="shared" si="0"/>
        <v>1200</v>
      </c>
      <c r="K23" s="680">
        <f t="shared" si="1"/>
        <v>0.0012</v>
      </c>
      <c r="L23" s="648">
        <v>32120</v>
      </c>
      <c r="M23" s="649">
        <v>32058</v>
      </c>
      <c r="N23" s="613">
        <f>L23-M23</f>
        <v>62</v>
      </c>
      <c r="O23" s="613">
        <f t="shared" si="2"/>
        <v>6200</v>
      </c>
      <c r="P23" s="691">
        <f t="shared" si="3"/>
        <v>0.0062</v>
      </c>
      <c r="Q23" s="183"/>
    </row>
    <row r="24" spans="1:17" ht="24" customHeight="1">
      <c r="A24" s="617">
        <v>9</v>
      </c>
      <c r="B24" s="226" t="s">
        <v>239</v>
      </c>
      <c r="C24" s="608">
        <v>4865066</v>
      </c>
      <c r="D24" s="336" t="s">
        <v>13</v>
      </c>
      <c r="E24" s="331" t="s">
        <v>364</v>
      </c>
      <c r="F24" s="334">
        <v>100</v>
      </c>
      <c r="G24" s="648">
        <v>23344</v>
      </c>
      <c r="H24" s="649">
        <v>22944</v>
      </c>
      <c r="I24" s="613">
        <f aca="true" t="shared" si="4" ref="I24:I29">G24-H24</f>
        <v>400</v>
      </c>
      <c r="J24" s="613">
        <f t="shared" si="0"/>
        <v>40000</v>
      </c>
      <c r="K24" s="680">
        <f t="shared" si="1"/>
        <v>0.04</v>
      </c>
      <c r="L24" s="648">
        <v>53085</v>
      </c>
      <c r="M24" s="649">
        <v>52448</v>
      </c>
      <c r="N24" s="613">
        <f aca="true" t="shared" si="5" ref="N24:N29">L24-M24</f>
        <v>637</v>
      </c>
      <c r="O24" s="613">
        <f t="shared" si="2"/>
        <v>63700</v>
      </c>
      <c r="P24" s="691">
        <f t="shared" si="3"/>
        <v>0.0637</v>
      </c>
      <c r="Q24" s="183"/>
    </row>
    <row r="25" spans="1:17" ht="24" customHeight="1">
      <c r="A25" s="617">
        <v>10</v>
      </c>
      <c r="B25" s="226" t="s">
        <v>240</v>
      </c>
      <c r="C25" s="608">
        <v>4865067</v>
      </c>
      <c r="D25" s="336" t="s">
        <v>13</v>
      </c>
      <c r="E25" s="331" t="s">
        <v>364</v>
      </c>
      <c r="F25" s="334">
        <v>100</v>
      </c>
      <c r="G25" s="648">
        <v>63635</v>
      </c>
      <c r="H25" s="649">
        <v>63249</v>
      </c>
      <c r="I25" s="613">
        <f t="shared" si="4"/>
        <v>386</v>
      </c>
      <c r="J25" s="613">
        <f t="shared" si="0"/>
        <v>38600</v>
      </c>
      <c r="K25" s="680">
        <f t="shared" si="1"/>
        <v>0.0386</v>
      </c>
      <c r="L25" s="648">
        <v>5965</v>
      </c>
      <c r="M25" s="649">
        <v>5552</v>
      </c>
      <c r="N25" s="613">
        <f t="shared" si="5"/>
        <v>413</v>
      </c>
      <c r="O25" s="613">
        <f t="shared" si="2"/>
        <v>41300</v>
      </c>
      <c r="P25" s="691">
        <f t="shared" si="3"/>
        <v>0.0413</v>
      </c>
      <c r="Q25" s="183"/>
    </row>
    <row r="26" spans="1:17" ht="24" customHeight="1">
      <c r="A26" s="617">
        <v>11</v>
      </c>
      <c r="B26" s="226" t="s">
        <v>241</v>
      </c>
      <c r="C26" s="608">
        <v>4865078</v>
      </c>
      <c r="D26" s="336" t="s">
        <v>13</v>
      </c>
      <c r="E26" s="331" t="s">
        <v>364</v>
      </c>
      <c r="F26" s="334">
        <v>100</v>
      </c>
      <c r="G26" s="648">
        <v>14935</v>
      </c>
      <c r="H26" s="649">
        <v>14712</v>
      </c>
      <c r="I26" s="613">
        <f t="shared" si="4"/>
        <v>223</v>
      </c>
      <c r="J26" s="613">
        <f t="shared" si="0"/>
        <v>22300</v>
      </c>
      <c r="K26" s="680">
        <f t="shared" si="1"/>
        <v>0.0223</v>
      </c>
      <c r="L26" s="648">
        <v>37557</v>
      </c>
      <c r="M26" s="649">
        <v>36949</v>
      </c>
      <c r="N26" s="613">
        <f t="shared" si="5"/>
        <v>608</v>
      </c>
      <c r="O26" s="613">
        <f t="shared" si="2"/>
        <v>60800</v>
      </c>
      <c r="P26" s="691">
        <f t="shared" si="3"/>
        <v>0.0608</v>
      </c>
      <c r="Q26" s="183"/>
    </row>
    <row r="27" spans="1:17" ht="24" customHeight="1">
      <c r="A27" s="617">
        <v>12</v>
      </c>
      <c r="B27" s="226" t="s">
        <v>241</v>
      </c>
      <c r="C27" s="610">
        <v>4865079</v>
      </c>
      <c r="D27" s="513" t="s">
        <v>13</v>
      </c>
      <c r="E27" s="331" t="s">
        <v>364</v>
      </c>
      <c r="F27" s="337">
        <v>100</v>
      </c>
      <c r="G27" s="648">
        <v>999777</v>
      </c>
      <c r="H27" s="649">
        <v>999777</v>
      </c>
      <c r="I27" s="613">
        <f t="shared" si="4"/>
        <v>0</v>
      </c>
      <c r="J27" s="613">
        <f t="shared" si="0"/>
        <v>0</v>
      </c>
      <c r="K27" s="680">
        <f t="shared" si="1"/>
        <v>0</v>
      </c>
      <c r="L27" s="648">
        <v>14145</v>
      </c>
      <c r="M27" s="649">
        <v>13926</v>
      </c>
      <c r="N27" s="613">
        <f t="shared" si="5"/>
        <v>219</v>
      </c>
      <c r="O27" s="613">
        <f t="shared" si="2"/>
        <v>21900</v>
      </c>
      <c r="P27" s="691">
        <f t="shared" si="3"/>
        <v>0.0219</v>
      </c>
      <c r="Q27" s="183"/>
    </row>
    <row r="28" spans="1:17" ht="24" customHeight="1">
      <c r="A28" s="617">
        <v>13</v>
      </c>
      <c r="B28" s="226" t="s">
        <v>242</v>
      </c>
      <c r="C28" s="608">
        <v>4865080</v>
      </c>
      <c r="D28" s="336" t="s">
        <v>13</v>
      </c>
      <c r="E28" s="331" t="s">
        <v>364</v>
      </c>
      <c r="F28" s="334">
        <v>100</v>
      </c>
      <c r="G28" s="648">
        <v>69027</v>
      </c>
      <c r="H28" s="649">
        <v>68611</v>
      </c>
      <c r="I28" s="613">
        <f t="shared" si="4"/>
        <v>416</v>
      </c>
      <c r="J28" s="613">
        <f t="shared" si="0"/>
        <v>41600</v>
      </c>
      <c r="K28" s="680">
        <f t="shared" si="1"/>
        <v>0.0416</v>
      </c>
      <c r="L28" s="648">
        <v>29963</v>
      </c>
      <c r="M28" s="649">
        <v>28495</v>
      </c>
      <c r="N28" s="613">
        <f t="shared" si="5"/>
        <v>1468</v>
      </c>
      <c r="O28" s="613">
        <f t="shared" si="2"/>
        <v>146800</v>
      </c>
      <c r="P28" s="691">
        <f t="shared" si="3"/>
        <v>0.1468</v>
      </c>
      <c r="Q28" s="183"/>
    </row>
    <row r="29" spans="1:17" ht="24" customHeight="1">
      <c r="A29" s="327">
        <v>14</v>
      </c>
      <c r="B29" s="226" t="s">
        <v>242</v>
      </c>
      <c r="C29" s="608">
        <v>4865081</v>
      </c>
      <c r="D29" s="336" t="s">
        <v>13</v>
      </c>
      <c r="E29" s="331" t="s">
        <v>364</v>
      </c>
      <c r="F29" s="334">
        <v>100</v>
      </c>
      <c r="G29" s="648">
        <v>672</v>
      </c>
      <c r="H29" s="649">
        <v>643</v>
      </c>
      <c r="I29" s="613">
        <f t="shared" si="4"/>
        <v>29</v>
      </c>
      <c r="J29" s="613">
        <f t="shared" si="0"/>
        <v>2900</v>
      </c>
      <c r="K29" s="680">
        <f t="shared" si="1"/>
        <v>0.0029</v>
      </c>
      <c r="L29" s="648">
        <v>1223</v>
      </c>
      <c r="M29" s="649">
        <v>1048</v>
      </c>
      <c r="N29" s="613">
        <f t="shared" si="5"/>
        <v>175</v>
      </c>
      <c r="O29" s="613">
        <f t="shared" si="2"/>
        <v>17500</v>
      </c>
      <c r="P29" s="691">
        <f t="shared" si="3"/>
        <v>0.0175</v>
      </c>
      <c r="Q29" s="183"/>
    </row>
    <row r="30" spans="1:17" ht="24" customHeight="1">
      <c r="A30" s="616" t="s">
        <v>243</v>
      </c>
      <c r="B30" s="225"/>
      <c r="C30" s="611"/>
      <c r="D30" s="225"/>
      <c r="E30" s="226"/>
      <c r="F30" s="334"/>
      <c r="G30" s="614"/>
      <c r="H30" s="613"/>
      <c r="I30" s="613"/>
      <c r="J30" s="613"/>
      <c r="K30" s="683">
        <f>SUM(K23:K29)</f>
        <v>0.1466</v>
      </c>
      <c r="L30" s="614"/>
      <c r="M30" s="613"/>
      <c r="N30" s="613"/>
      <c r="O30" s="613"/>
      <c r="P30" s="694">
        <f>SUM(P23:P29)</f>
        <v>0.3582</v>
      </c>
      <c r="Q30" s="183"/>
    </row>
    <row r="31" spans="1:17" ht="24" customHeight="1">
      <c r="A31" s="620" t="s">
        <v>249</v>
      </c>
      <c r="B31" s="225"/>
      <c r="C31" s="611"/>
      <c r="D31" s="225"/>
      <c r="E31" s="226"/>
      <c r="F31" s="334"/>
      <c r="G31" s="614"/>
      <c r="H31" s="613"/>
      <c r="I31" s="613"/>
      <c r="J31" s="613"/>
      <c r="K31" s="683"/>
      <c r="L31" s="614"/>
      <c r="M31" s="613"/>
      <c r="N31" s="613"/>
      <c r="O31" s="613"/>
      <c r="P31" s="694"/>
      <c r="Q31" s="183"/>
    </row>
    <row r="32" spans="1:17" ht="24" customHeight="1">
      <c r="A32" s="328" t="s">
        <v>244</v>
      </c>
      <c r="B32" s="226"/>
      <c r="C32" s="612"/>
      <c r="D32" s="226"/>
      <c r="E32" s="226"/>
      <c r="F32" s="336"/>
      <c r="G32" s="614"/>
      <c r="H32" s="613"/>
      <c r="I32" s="613"/>
      <c r="J32" s="613"/>
      <c r="K32" s="680"/>
      <c r="L32" s="614"/>
      <c r="M32" s="613"/>
      <c r="N32" s="613"/>
      <c r="O32" s="613"/>
      <c r="P32" s="691"/>
      <c r="Q32" s="183"/>
    </row>
    <row r="33" spans="1:17" ht="24" customHeight="1">
      <c r="A33" s="617">
        <v>15</v>
      </c>
      <c r="B33" s="339" t="s">
        <v>245</v>
      </c>
      <c r="C33" s="611">
        <v>4902545</v>
      </c>
      <c r="D33" s="334" t="s">
        <v>13</v>
      </c>
      <c r="E33" s="331" t="s">
        <v>364</v>
      </c>
      <c r="F33" s="334">
        <v>50</v>
      </c>
      <c r="G33" s="648">
        <v>7403</v>
      </c>
      <c r="H33" s="649">
        <v>7449</v>
      </c>
      <c r="I33" s="613">
        <f>G33-H33</f>
        <v>-46</v>
      </c>
      <c r="J33" s="613">
        <f t="shared" si="0"/>
        <v>-2300</v>
      </c>
      <c r="K33" s="726">
        <f>J33/1000000</f>
        <v>-0.0023</v>
      </c>
      <c r="L33" s="648">
        <v>18540</v>
      </c>
      <c r="M33" s="649">
        <v>18541</v>
      </c>
      <c r="N33" s="613">
        <f>L33-M33</f>
        <v>-1</v>
      </c>
      <c r="O33" s="613">
        <f t="shared" si="2"/>
        <v>-50</v>
      </c>
      <c r="P33" s="691">
        <f t="shared" si="3"/>
        <v>-5E-05</v>
      </c>
      <c r="Q33" s="183"/>
    </row>
    <row r="34" spans="1:17" ht="24" customHeight="1">
      <c r="A34" s="616" t="s">
        <v>246</v>
      </c>
      <c r="B34" s="225"/>
      <c r="C34" s="338"/>
      <c r="D34" s="339"/>
      <c r="E34" s="109"/>
      <c r="F34" s="334"/>
      <c r="G34" s="131"/>
      <c r="H34" s="80"/>
      <c r="I34" s="80"/>
      <c r="J34" s="80"/>
      <c r="K34" s="727">
        <f>SUM(K33)</f>
        <v>-0.0023</v>
      </c>
      <c r="L34" s="223"/>
      <c r="M34" s="80"/>
      <c r="N34" s="80"/>
      <c r="O34" s="80"/>
      <c r="P34" s="692">
        <f>SUM(P33)</f>
        <v>-5E-05</v>
      </c>
      <c r="Q34" s="183"/>
    </row>
    <row r="35" spans="1:17" ht="19.5" customHeight="1" thickBot="1">
      <c r="A35" s="84"/>
      <c r="B35" s="85"/>
      <c r="C35" s="86"/>
      <c r="D35" s="87"/>
      <c r="E35" s="88"/>
      <c r="F35" s="88"/>
      <c r="G35" s="89"/>
      <c r="H35" s="90"/>
      <c r="I35" s="90"/>
      <c r="J35" s="90"/>
      <c r="K35" s="684"/>
      <c r="L35" s="542"/>
      <c r="M35" s="90"/>
      <c r="N35" s="90"/>
      <c r="O35" s="90"/>
      <c r="P35" s="695"/>
      <c r="Q35" s="184"/>
    </row>
    <row r="36" spans="1:16" ht="13.5" thickTop="1">
      <c r="A36" s="83"/>
      <c r="B36" s="96"/>
      <c r="C36" s="75"/>
      <c r="D36" s="77"/>
      <c r="E36" s="76"/>
      <c r="F36" s="76"/>
      <c r="G36" s="97"/>
      <c r="H36" s="79"/>
      <c r="I36" s="80"/>
      <c r="J36" s="80"/>
      <c r="K36" s="679"/>
      <c r="L36" s="79"/>
      <c r="M36" s="79"/>
      <c r="N36" s="80"/>
      <c r="O36" s="80"/>
      <c r="P36" s="696"/>
    </row>
    <row r="37" spans="1:16" ht="12.75">
      <c r="A37" s="83"/>
      <c r="B37" s="96"/>
      <c r="C37" s="75"/>
      <c r="D37" s="77"/>
      <c r="E37" s="76"/>
      <c r="F37" s="76"/>
      <c r="G37" s="97"/>
      <c r="H37" s="79"/>
      <c r="I37" s="80"/>
      <c r="J37" s="80"/>
      <c r="K37" s="679"/>
      <c r="L37" s="79"/>
      <c r="M37" s="79"/>
      <c r="N37" s="80"/>
      <c r="O37" s="80"/>
      <c r="P37" s="696"/>
    </row>
    <row r="38" spans="1:16" ht="12.75">
      <c r="A38" s="79"/>
      <c r="B38" s="91"/>
      <c r="C38" s="91"/>
      <c r="D38" s="91"/>
      <c r="E38" s="91"/>
      <c r="F38" s="91"/>
      <c r="G38" s="91"/>
      <c r="H38" s="91"/>
      <c r="I38" s="91"/>
      <c r="J38" s="91"/>
      <c r="K38" s="685"/>
      <c r="L38" s="91"/>
      <c r="M38" s="91"/>
      <c r="N38" s="91"/>
      <c r="O38" s="91"/>
      <c r="P38" s="697"/>
    </row>
    <row r="39" spans="1:16" ht="20.25">
      <c r="A39" s="202"/>
      <c r="B39" s="340" t="s">
        <v>243</v>
      </c>
      <c r="C39" s="341"/>
      <c r="D39" s="341"/>
      <c r="E39" s="341"/>
      <c r="F39" s="341"/>
      <c r="G39" s="341"/>
      <c r="H39" s="341"/>
      <c r="I39" s="341"/>
      <c r="J39" s="341"/>
      <c r="K39" s="681">
        <f>K30-K34</f>
        <v>0.1489</v>
      </c>
      <c r="L39" s="224"/>
      <c r="M39" s="224"/>
      <c r="N39" s="224"/>
      <c r="O39" s="224"/>
      <c r="P39" s="698">
        <f>P30-P34</f>
        <v>0.35825</v>
      </c>
    </row>
    <row r="40" spans="1:16" ht="20.25">
      <c r="A40" s="162"/>
      <c r="B40" s="340" t="s">
        <v>247</v>
      </c>
      <c r="C40" s="326"/>
      <c r="D40" s="326"/>
      <c r="E40" s="326"/>
      <c r="F40" s="326"/>
      <c r="G40" s="326"/>
      <c r="H40" s="326"/>
      <c r="I40" s="326"/>
      <c r="J40" s="326"/>
      <c r="K40" s="681">
        <f>K19</f>
        <v>0.0819</v>
      </c>
      <c r="L40" s="224"/>
      <c r="M40" s="224"/>
      <c r="N40" s="224"/>
      <c r="O40" s="224"/>
      <c r="P40" s="698">
        <f>P19</f>
        <v>0.194</v>
      </c>
    </row>
    <row r="41" spans="1:16" ht="18">
      <c r="A41" s="162"/>
      <c r="B41" s="226"/>
      <c r="C41" s="94"/>
      <c r="D41" s="94"/>
      <c r="E41" s="94"/>
      <c r="F41" s="94"/>
      <c r="G41" s="94"/>
      <c r="H41" s="94"/>
      <c r="I41" s="94"/>
      <c r="J41" s="94"/>
      <c r="K41" s="686"/>
      <c r="L41" s="62"/>
      <c r="M41" s="62"/>
      <c r="N41" s="62"/>
      <c r="O41" s="62"/>
      <c r="P41" s="699"/>
    </row>
    <row r="42" spans="1:16" ht="18">
      <c r="A42" s="162"/>
      <c r="B42" s="226"/>
      <c r="C42" s="94"/>
      <c r="D42" s="94"/>
      <c r="E42" s="94"/>
      <c r="F42" s="94"/>
      <c r="G42" s="94"/>
      <c r="H42" s="94"/>
      <c r="I42" s="94"/>
      <c r="J42" s="94"/>
      <c r="K42" s="686"/>
      <c r="L42" s="62"/>
      <c r="M42" s="62"/>
      <c r="N42" s="62"/>
      <c r="O42" s="62"/>
      <c r="P42" s="699"/>
    </row>
    <row r="43" spans="1:16" ht="23.25">
      <c r="A43" s="162"/>
      <c r="B43" s="342" t="s">
        <v>250</v>
      </c>
      <c r="C43" s="343"/>
      <c r="D43" s="344"/>
      <c r="E43" s="344"/>
      <c r="F43" s="344"/>
      <c r="G43" s="344"/>
      <c r="H43" s="344"/>
      <c r="I43" s="344"/>
      <c r="J43" s="344"/>
      <c r="K43" s="687">
        <f>SUM(K39:K42)</f>
        <v>0.2308</v>
      </c>
      <c r="L43" s="345"/>
      <c r="M43" s="345"/>
      <c r="N43" s="345"/>
      <c r="O43" s="345"/>
      <c r="P43" s="700">
        <f>SUM(P39:P42)</f>
        <v>0.55225</v>
      </c>
    </row>
    <row r="44" ht="12.75">
      <c r="K44" s="688"/>
    </row>
    <row r="45" ht="13.5" thickBot="1">
      <c r="K45" s="688"/>
    </row>
    <row r="46" spans="1:17" ht="12.75">
      <c r="A46" s="273"/>
      <c r="B46" s="274"/>
      <c r="C46" s="274"/>
      <c r="D46" s="274"/>
      <c r="E46" s="274"/>
      <c r="F46" s="274"/>
      <c r="G46" s="274"/>
      <c r="H46" s="58"/>
      <c r="I46" s="58"/>
      <c r="J46" s="58"/>
      <c r="K46" s="58"/>
      <c r="L46" s="58"/>
      <c r="M46" s="58"/>
      <c r="N46" s="58"/>
      <c r="O46" s="58"/>
      <c r="P46" s="58"/>
      <c r="Q46" s="59"/>
    </row>
    <row r="47" spans="1:17" ht="23.25">
      <c r="A47" s="281" t="s">
        <v>345</v>
      </c>
      <c r="B47" s="265"/>
      <c r="C47" s="265"/>
      <c r="D47" s="265"/>
      <c r="E47" s="265"/>
      <c r="F47" s="265"/>
      <c r="G47" s="265"/>
      <c r="H47" s="21"/>
      <c r="I47" s="21"/>
      <c r="J47" s="21"/>
      <c r="K47" s="21"/>
      <c r="L47" s="21"/>
      <c r="M47" s="21"/>
      <c r="N47" s="21"/>
      <c r="O47" s="21"/>
      <c r="P47" s="21"/>
      <c r="Q47" s="60"/>
    </row>
    <row r="48" spans="1:17" ht="12.75">
      <c r="A48" s="275"/>
      <c r="B48" s="265"/>
      <c r="C48" s="265"/>
      <c r="D48" s="265"/>
      <c r="E48" s="265"/>
      <c r="F48" s="265"/>
      <c r="G48" s="265"/>
      <c r="H48" s="21"/>
      <c r="I48" s="21"/>
      <c r="J48" s="21"/>
      <c r="K48" s="21"/>
      <c r="L48" s="21"/>
      <c r="M48" s="21"/>
      <c r="N48" s="21"/>
      <c r="O48" s="21"/>
      <c r="P48" s="21"/>
      <c r="Q48" s="60"/>
    </row>
    <row r="49" spans="1:17" ht="18">
      <c r="A49" s="276"/>
      <c r="B49" s="277"/>
      <c r="C49" s="277"/>
      <c r="D49" s="277"/>
      <c r="E49" s="277"/>
      <c r="F49" s="277"/>
      <c r="G49" s="277"/>
      <c r="H49" s="21"/>
      <c r="I49" s="21"/>
      <c r="J49" s="287"/>
      <c r="K49" s="605" t="s">
        <v>357</v>
      </c>
      <c r="L49" s="21"/>
      <c r="M49" s="21"/>
      <c r="N49" s="21"/>
      <c r="O49" s="21"/>
      <c r="P49" s="606" t="s">
        <v>358</v>
      </c>
      <c r="Q49" s="60"/>
    </row>
    <row r="50" spans="1:17" ht="12.75">
      <c r="A50" s="278"/>
      <c r="B50" s="162"/>
      <c r="C50" s="162"/>
      <c r="D50" s="162"/>
      <c r="E50" s="162"/>
      <c r="F50" s="162"/>
      <c r="G50" s="162"/>
      <c r="H50" s="21"/>
      <c r="I50" s="21"/>
      <c r="J50" s="21"/>
      <c r="K50" s="21"/>
      <c r="L50" s="21"/>
      <c r="M50" s="21"/>
      <c r="N50" s="21"/>
      <c r="O50" s="21"/>
      <c r="P50" s="21"/>
      <c r="Q50" s="60"/>
    </row>
    <row r="51" spans="1:17" ht="12.75">
      <c r="A51" s="278"/>
      <c r="B51" s="162"/>
      <c r="C51" s="162"/>
      <c r="D51" s="162"/>
      <c r="E51" s="162"/>
      <c r="F51" s="162"/>
      <c r="G51" s="162"/>
      <c r="H51" s="21"/>
      <c r="I51" s="21"/>
      <c r="J51" s="21"/>
      <c r="K51" s="21"/>
      <c r="L51" s="21"/>
      <c r="M51" s="21"/>
      <c r="N51" s="21"/>
      <c r="O51" s="21"/>
      <c r="P51" s="21"/>
      <c r="Q51" s="60"/>
    </row>
    <row r="52" spans="1:17" ht="23.25">
      <c r="A52" s="281" t="s">
        <v>348</v>
      </c>
      <c r="B52" s="266"/>
      <c r="C52" s="266"/>
      <c r="D52" s="267"/>
      <c r="E52" s="267"/>
      <c r="F52" s="268"/>
      <c r="G52" s="267"/>
      <c r="H52" s="21"/>
      <c r="I52" s="21"/>
      <c r="J52" s="21"/>
      <c r="K52" s="627">
        <f>K43</f>
        <v>0.2308</v>
      </c>
      <c r="L52" s="277" t="s">
        <v>346</v>
      </c>
      <c r="M52" s="21"/>
      <c r="N52" s="21"/>
      <c r="O52" s="21"/>
      <c r="P52" s="627">
        <f>P43</f>
        <v>0.55225</v>
      </c>
      <c r="Q52" s="347" t="s">
        <v>346</v>
      </c>
    </row>
    <row r="53" spans="1:17" ht="23.25">
      <c r="A53" s="603"/>
      <c r="B53" s="269"/>
      <c r="C53" s="269"/>
      <c r="D53" s="265"/>
      <c r="E53" s="265"/>
      <c r="F53" s="270"/>
      <c r="G53" s="265"/>
      <c r="H53" s="21"/>
      <c r="I53" s="21"/>
      <c r="J53" s="21"/>
      <c r="K53" s="345"/>
      <c r="L53" s="292"/>
      <c r="M53" s="21"/>
      <c r="N53" s="21"/>
      <c r="O53" s="21"/>
      <c r="P53" s="345"/>
      <c r="Q53" s="348"/>
    </row>
    <row r="54" spans="1:17" ht="23.25">
      <c r="A54" s="604" t="s">
        <v>347</v>
      </c>
      <c r="B54" s="271"/>
      <c r="C54" s="53"/>
      <c r="D54" s="265"/>
      <c r="E54" s="265"/>
      <c r="F54" s="272"/>
      <c r="G54" s="267"/>
      <c r="H54" s="21"/>
      <c r="I54" s="21"/>
      <c r="J54" s="21"/>
      <c r="K54" s="627">
        <f>-'STEPPED UP GENCO'!K50</f>
        <v>-0.0028174860000000006</v>
      </c>
      <c r="L54" s="277" t="s">
        <v>346</v>
      </c>
      <c r="M54" s="21"/>
      <c r="N54" s="21"/>
      <c r="O54" s="21"/>
      <c r="P54" s="627">
        <f>-'STEPPED UP GENCO'!P50</f>
        <v>0.011348738099999998</v>
      </c>
      <c r="Q54" s="347" t="s">
        <v>346</v>
      </c>
    </row>
    <row r="55" spans="1:17" ht="6.75" customHeight="1">
      <c r="A55" s="27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0"/>
    </row>
    <row r="56" spans="1:17" ht="6.75" customHeight="1">
      <c r="A56" s="27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0"/>
    </row>
    <row r="57" spans="1:17" ht="6.75" customHeight="1">
      <c r="A57" s="279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0"/>
    </row>
    <row r="58" spans="1:17" ht="23.25" customHeight="1">
      <c r="A58" s="279"/>
      <c r="B58" s="21"/>
      <c r="C58" s="21"/>
      <c r="D58" s="21"/>
      <c r="E58" s="21"/>
      <c r="F58" s="21"/>
      <c r="G58" s="21"/>
      <c r="H58" s="266"/>
      <c r="I58" s="266"/>
      <c r="J58" s="621" t="s">
        <v>349</v>
      </c>
      <c r="K58" s="627">
        <f>SUM(K52:K57)</f>
        <v>0.227982514</v>
      </c>
      <c r="L58" s="293" t="s">
        <v>346</v>
      </c>
      <c r="M58" s="346"/>
      <c r="N58" s="346"/>
      <c r="O58" s="346"/>
      <c r="P58" s="627">
        <f>SUM(P52:P57)</f>
        <v>0.5635987381</v>
      </c>
      <c r="Q58" s="293" t="s">
        <v>346</v>
      </c>
    </row>
    <row r="59" spans="1:17" ht="13.5" thickBot="1">
      <c r="A59" s="28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189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A16">
      <selection activeCell="N44" sqref="N44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20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2.57421875" style="0" customWidth="1"/>
    <col min="11" max="11" width="14.7109375" style="0" customWidth="1"/>
    <col min="12" max="13" width="13.00390625" style="0" customWidth="1"/>
    <col min="14" max="14" width="10.8515625" style="0" customWidth="1"/>
    <col min="15" max="15" width="15.28125" style="0" customWidth="1"/>
    <col min="16" max="16" width="14.7109375" style="0" customWidth="1"/>
    <col min="17" max="17" width="15.28125" style="0" customWidth="1"/>
  </cols>
  <sheetData>
    <row r="1" ht="26.25">
      <c r="A1" s="1" t="s">
        <v>254</v>
      </c>
    </row>
    <row r="2" spans="1:17" ht="16.5" customHeight="1">
      <c r="A2" s="382" t="s">
        <v>255</v>
      </c>
      <c r="P2" s="535" t="str">
        <f>NDPL!Q1</f>
        <v>APRIL-2011</v>
      </c>
      <c r="Q2" s="597"/>
    </row>
    <row r="3" spans="1:8" ht="23.25">
      <c r="A3" s="227" t="s">
        <v>303</v>
      </c>
      <c r="H3" s="4"/>
    </row>
    <row r="4" spans="1:16" ht="24" thickBot="1">
      <c r="A4" s="3"/>
      <c r="G4" s="21"/>
      <c r="H4" s="21"/>
      <c r="I4" s="57" t="s">
        <v>8</v>
      </c>
      <c r="J4" s="21"/>
      <c r="K4" s="21"/>
      <c r="L4" s="21"/>
      <c r="M4" s="21"/>
      <c r="N4" s="57" t="s">
        <v>7</v>
      </c>
      <c r="O4" s="21"/>
      <c r="P4" s="21"/>
    </row>
    <row r="5" spans="1:17" ht="43.5" customHeight="1" thickBot="1" thickTop="1">
      <c r="A5" s="100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01/05/11</v>
      </c>
      <c r="H5" s="41" t="str">
        <f>NDPL!H5</f>
        <v>INTIAL READING 01/04/11</v>
      </c>
      <c r="I5" s="41" t="s">
        <v>4</v>
      </c>
      <c r="J5" s="41" t="s">
        <v>5</v>
      </c>
      <c r="K5" s="42" t="s">
        <v>6</v>
      </c>
      <c r="L5" s="43" t="str">
        <f>NDPL!G5</f>
        <v>FINAL READING 01/05/11</v>
      </c>
      <c r="M5" s="41" t="str">
        <f>NDPL!H5</f>
        <v>INTIAL READING 01/04/11</v>
      </c>
      <c r="N5" s="41" t="s">
        <v>4</v>
      </c>
      <c r="O5" s="41" t="s">
        <v>5</v>
      </c>
      <c r="P5" s="42" t="s">
        <v>6</v>
      </c>
      <c r="Q5" s="42" t="s">
        <v>327</v>
      </c>
    </row>
    <row r="6" ht="14.25" thickBot="1" thickTop="1"/>
    <row r="7" spans="1:17" ht="19.5" customHeight="1" thickTop="1">
      <c r="A7" s="363"/>
      <c r="B7" s="364" t="s">
        <v>269</v>
      </c>
      <c r="C7" s="365"/>
      <c r="D7" s="365"/>
      <c r="E7" s="365"/>
      <c r="F7" s="366"/>
      <c r="G7" s="120"/>
      <c r="H7" s="113"/>
      <c r="I7" s="113"/>
      <c r="J7" s="113"/>
      <c r="K7" s="116"/>
      <c r="L7" s="122"/>
      <c r="M7" s="27"/>
      <c r="N7" s="27"/>
      <c r="O7" s="27"/>
      <c r="P7" s="37"/>
      <c r="Q7" s="182"/>
    </row>
    <row r="8" spans="1:17" ht="19.5" customHeight="1">
      <c r="A8" s="327"/>
      <c r="B8" s="367" t="s">
        <v>270</v>
      </c>
      <c r="C8" s="368"/>
      <c r="D8" s="368"/>
      <c r="E8" s="368"/>
      <c r="F8" s="369"/>
      <c r="G8" s="46"/>
      <c r="H8" s="52"/>
      <c r="I8" s="52"/>
      <c r="J8" s="52"/>
      <c r="K8" s="50"/>
      <c r="L8" s="123"/>
      <c r="M8" s="21"/>
      <c r="N8" s="21"/>
      <c r="O8" s="21"/>
      <c r="P8" s="124"/>
      <c r="Q8" s="183"/>
    </row>
    <row r="9" spans="1:17" ht="19.5" customHeight="1">
      <c r="A9" s="327">
        <v>1</v>
      </c>
      <c r="B9" s="370" t="s">
        <v>271</v>
      </c>
      <c r="C9" s="368">
        <v>4864796</v>
      </c>
      <c r="D9" s="353" t="s">
        <v>13</v>
      </c>
      <c r="E9" s="361" t="s">
        <v>364</v>
      </c>
      <c r="F9" s="369">
        <v>100</v>
      </c>
      <c r="G9" s="648">
        <v>69266</v>
      </c>
      <c r="H9" s="649">
        <v>70120</v>
      </c>
      <c r="I9" s="375">
        <f>G9-H9</f>
        <v>-854</v>
      </c>
      <c r="J9" s="375">
        <f>$F9*I9</f>
        <v>-85400</v>
      </c>
      <c r="K9" s="376">
        <f>J9/1000000</f>
        <v>-0.0854</v>
      </c>
      <c r="L9" s="648">
        <v>76607</v>
      </c>
      <c r="M9" s="649">
        <v>76607</v>
      </c>
      <c r="N9" s="375">
        <f>L9-M9</f>
        <v>0</v>
      </c>
      <c r="O9" s="375">
        <f>$F9*N9</f>
        <v>0</v>
      </c>
      <c r="P9" s="376">
        <f>O9/1000000</f>
        <v>0</v>
      </c>
      <c r="Q9" s="183"/>
    </row>
    <row r="10" spans="1:17" ht="19.5" customHeight="1">
      <c r="A10" s="327">
        <v>2</v>
      </c>
      <c r="B10" s="370" t="s">
        <v>272</v>
      </c>
      <c r="C10" s="368">
        <v>4864797</v>
      </c>
      <c r="D10" s="353" t="s">
        <v>13</v>
      </c>
      <c r="E10" s="361" t="s">
        <v>364</v>
      </c>
      <c r="F10" s="369">
        <v>100</v>
      </c>
      <c r="G10" s="648">
        <v>17122</v>
      </c>
      <c r="H10" s="649">
        <v>13659</v>
      </c>
      <c r="I10" s="375">
        <f>G10-H10</f>
        <v>3463</v>
      </c>
      <c r="J10" s="375">
        <f>$F10*I10</f>
        <v>346300</v>
      </c>
      <c r="K10" s="376">
        <f>J10/1000000</f>
        <v>0.3463</v>
      </c>
      <c r="L10" s="648">
        <v>999951</v>
      </c>
      <c r="M10" s="649">
        <v>999939</v>
      </c>
      <c r="N10" s="375">
        <f>L10-M10</f>
        <v>12</v>
      </c>
      <c r="O10" s="375">
        <f>$F10*N10</f>
        <v>1200</v>
      </c>
      <c r="P10" s="376">
        <f>O10/1000000</f>
        <v>0.0012</v>
      </c>
      <c r="Q10" s="183"/>
    </row>
    <row r="11" spans="1:17" ht="19.5" customHeight="1">
      <c r="A11" s="327">
        <v>3</v>
      </c>
      <c r="B11" s="370" t="s">
        <v>273</v>
      </c>
      <c r="C11" s="368">
        <v>4864818</v>
      </c>
      <c r="D11" s="353" t="s">
        <v>13</v>
      </c>
      <c r="E11" s="361" t="s">
        <v>364</v>
      </c>
      <c r="F11" s="369">
        <v>100</v>
      </c>
      <c r="G11" s="648">
        <v>143956</v>
      </c>
      <c r="H11" s="649">
        <v>132957</v>
      </c>
      <c r="I11" s="375">
        <f>G11-H11</f>
        <v>10999</v>
      </c>
      <c r="J11" s="375">
        <f>$F11*I11</f>
        <v>1099900</v>
      </c>
      <c r="K11" s="376">
        <f>J11/1000000</f>
        <v>1.0999</v>
      </c>
      <c r="L11" s="648">
        <v>86465</v>
      </c>
      <c r="M11" s="649">
        <v>86465</v>
      </c>
      <c r="N11" s="375">
        <f>L11-M11</f>
        <v>0</v>
      </c>
      <c r="O11" s="375">
        <f>$F11*N11</f>
        <v>0</v>
      </c>
      <c r="P11" s="376">
        <f>O11/1000000</f>
        <v>0</v>
      </c>
      <c r="Q11" s="183"/>
    </row>
    <row r="12" spans="1:17" ht="19.5" customHeight="1">
      <c r="A12" s="327">
        <v>4</v>
      </c>
      <c r="B12" s="370" t="s">
        <v>274</v>
      </c>
      <c r="C12" s="368">
        <v>4864842</v>
      </c>
      <c r="D12" s="353" t="s">
        <v>13</v>
      </c>
      <c r="E12" s="361" t="s">
        <v>364</v>
      </c>
      <c r="F12" s="551">
        <v>1000</v>
      </c>
      <c r="G12" s="648">
        <v>13286</v>
      </c>
      <c r="H12" s="649">
        <v>13085</v>
      </c>
      <c r="I12" s="375">
        <f>G12-H12</f>
        <v>201</v>
      </c>
      <c r="J12" s="375">
        <f>$F12*I12</f>
        <v>201000</v>
      </c>
      <c r="K12" s="376">
        <f>J12/1000000</f>
        <v>0.201</v>
      </c>
      <c r="L12" s="648">
        <v>16889</v>
      </c>
      <c r="M12" s="649">
        <v>16889</v>
      </c>
      <c r="N12" s="375">
        <f>L12-M12</f>
        <v>0</v>
      </c>
      <c r="O12" s="375">
        <f>$F12*N12</f>
        <v>0</v>
      </c>
      <c r="P12" s="376">
        <f>O12/1000000</f>
        <v>0</v>
      </c>
      <c r="Q12" s="183"/>
    </row>
    <row r="13" spans="1:17" ht="19.5" customHeight="1">
      <c r="A13" s="327"/>
      <c r="B13" s="367" t="s">
        <v>275</v>
      </c>
      <c r="C13" s="368"/>
      <c r="D13" s="353"/>
      <c r="E13" s="360"/>
      <c r="F13" s="369"/>
      <c r="G13" s="329"/>
      <c r="H13" s="360"/>
      <c r="I13" s="360"/>
      <c r="J13" s="360"/>
      <c r="K13" s="377"/>
      <c r="L13" s="383"/>
      <c r="M13" s="384"/>
      <c r="N13" s="384"/>
      <c r="O13" s="384"/>
      <c r="P13" s="385"/>
      <c r="Q13" s="183"/>
    </row>
    <row r="14" spans="1:17" ht="19.5" customHeight="1">
      <c r="A14" s="327"/>
      <c r="B14" s="367"/>
      <c r="C14" s="368"/>
      <c r="D14" s="353"/>
      <c r="E14" s="360"/>
      <c r="F14" s="369"/>
      <c r="G14" s="329"/>
      <c r="H14" s="360"/>
      <c r="I14" s="360"/>
      <c r="J14" s="360"/>
      <c r="K14" s="377"/>
      <c r="L14" s="383"/>
      <c r="M14" s="384"/>
      <c r="N14" s="384"/>
      <c r="O14" s="384"/>
      <c r="P14" s="385"/>
      <c r="Q14" s="183"/>
    </row>
    <row r="15" spans="1:17" ht="19.5" customHeight="1">
      <c r="A15" s="327">
        <v>5</v>
      </c>
      <c r="B15" s="370" t="s">
        <v>276</v>
      </c>
      <c r="C15" s="368">
        <v>4864880</v>
      </c>
      <c r="D15" s="353" t="s">
        <v>13</v>
      </c>
      <c r="E15" s="361" t="s">
        <v>364</v>
      </c>
      <c r="F15" s="369">
        <v>-500</v>
      </c>
      <c r="G15" s="648">
        <v>993867</v>
      </c>
      <c r="H15" s="649">
        <v>993912</v>
      </c>
      <c r="I15" s="375">
        <f>G15-H15</f>
        <v>-45</v>
      </c>
      <c r="J15" s="375">
        <f>$F15*I15</f>
        <v>22500</v>
      </c>
      <c r="K15" s="376">
        <f>J15/1000000</f>
        <v>0.0225</v>
      </c>
      <c r="L15" s="648">
        <v>959301</v>
      </c>
      <c r="M15" s="649">
        <v>959780</v>
      </c>
      <c r="N15" s="375">
        <f>L15-M15</f>
        <v>-479</v>
      </c>
      <c r="O15" s="375">
        <f>$F15*N15</f>
        <v>239500</v>
      </c>
      <c r="P15" s="376">
        <f>O15/1000000</f>
        <v>0.2395</v>
      </c>
      <c r="Q15" s="183"/>
    </row>
    <row r="16" spans="1:17" ht="19.5" customHeight="1">
      <c r="A16" s="327">
        <v>6</v>
      </c>
      <c r="B16" s="370" t="s">
        <v>277</v>
      </c>
      <c r="C16" s="368">
        <v>4864881</v>
      </c>
      <c r="D16" s="353" t="s">
        <v>13</v>
      </c>
      <c r="E16" s="361" t="s">
        <v>364</v>
      </c>
      <c r="F16" s="369">
        <v>-500</v>
      </c>
      <c r="G16" s="648">
        <v>994442</v>
      </c>
      <c r="H16" s="649">
        <v>994466</v>
      </c>
      <c r="I16" s="375">
        <f>G16-H16</f>
        <v>-24</v>
      </c>
      <c r="J16" s="375">
        <f>$F16*I16</f>
        <v>12000</v>
      </c>
      <c r="K16" s="376">
        <f>J16/1000000</f>
        <v>0.012</v>
      </c>
      <c r="L16" s="648">
        <v>989299</v>
      </c>
      <c r="M16" s="649">
        <v>989368</v>
      </c>
      <c r="N16" s="375">
        <f>L16-M16</f>
        <v>-69</v>
      </c>
      <c r="O16" s="375">
        <f>$F16*N16</f>
        <v>34500</v>
      </c>
      <c r="P16" s="376">
        <f>O16/1000000</f>
        <v>0.0345</v>
      </c>
      <c r="Q16" s="183"/>
    </row>
    <row r="17" spans="1:17" ht="19.5" customHeight="1">
      <c r="A17" s="327">
        <v>7</v>
      </c>
      <c r="B17" s="370" t="s">
        <v>292</v>
      </c>
      <c r="C17" s="368">
        <v>4902572</v>
      </c>
      <c r="D17" s="353" t="s">
        <v>13</v>
      </c>
      <c r="E17" s="361" t="s">
        <v>364</v>
      </c>
      <c r="F17" s="369">
        <v>300</v>
      </c>
      <c r="G17" s="648">
        <v>999989</v>
      </c>
      <c r="H17" s="649">
        <v>999989</v>
      </c>
      <c r="I17" s="375">
        <f>G17-H17</f>
        <v>0</v>
      </c>
      <c r="J17" s="375">
        <f>$F17*I17</f>
        <v>0</v>
      </c>
      <c r="K17" s="376">
        <f>J17/1000000</f>
        <v>0</v>
      </c>
      <c r="L17" s="648">
        <v>999895</v>
      </c>
      <c r="M17" s="649">
        <v>999904</v>
      </c>
      <c r="N17" s="375">
        <f>L17-M17</f>
        <v>-9</v>
      </c>
      <c r="O17" s="375">
        <f>$F17*N17</f>
        <v>-2700</v>
      </c>
      <c r="P17" s="376">
        <f>O17/1000000</f>
        <v>-0.0027</v>
      </c>
      <c r="Q17" s="183"/>
    </row>
    <row r="18" spans="1:17" ht="19.5" customHeight="1">
      <c r="A18" s="327"/>
      <c r="B18" s="367"/>
      <c r="C18" s="368"/>
      <c r="D18" s="353"/>
      <c r="E18" s="361"/>
      <c r="F18" s="369"/>
      <c r="G18" s="117"/>
      <c r="H18" s="105"/>
      <c r="I18" s="52"/>
      <c r="J18" s="52"/>
      <c r="K18" s="121"/>
      <c r="L18" s="386"/>
      <c r="M18" s="23"/>
      <c r="N18" s="23"/>
      <c r="O18" s="23"/>
      <c r="P18" s="30"/>
      <c r="Q18" s="183"/>
    </row>
    <row r="19" spans="1:17" ht="19.5" customHeight="1">
      <c r="A19" s="327"/>
      <c r="B19" s="367"/>
      <c r="C19" s="368"/>
      <c r="D19" s="353"/>
      <c r="E19" s="361"/>
      <c r="F19" s="369"/>
      <c r="G19" s="117"/>
      <c r="H19" s="105"/>
      <c r="I19" s="52"/>
      <c r="J19" s="52"/>
      <c r="K19" s="121"/>
      <c r="L19" s="386"/>
      <c r="M19" s="23"/>
      <c r="N19" s="23"/>
      <c r="O19" s="23"/>
      <c r="P19" s="30"/>
      <c r="Q19" s="183"/>
    </row>
    <row r="20" spans="1:17" ht="19.5" customHeight="1">
      <c r="A20" s="327"/>
      <c r="B20" s="370"/>
      <c r="C20" s="368"/>
      <c r="D20" s="353"/>
      <c r="E20" s="361"/>
      <c r="F20" s="369"/>
      <c r="G20" s="117"/>
      <c r="H20" s="105"/>
      <c r="I20" s="52"/>
      <c r="J20" s="52"/>
      <c r="K20" s="121"/>
      <c r="L20" s="386"/>
      <c r="M20" s="23"/>
      <c r="N20" s="23"/>
      <c r="O20" s="23"/>
      <c r="P20" s="30"/>
      <c r="Q20" s="183"/>
    </row>
    <row r="21" spans="1:17" ht="19.5" customHeight="1">
      <c r="A21" s="327"/>
      <c r="B21" s="367" t="s">
        <v>278</v>
      </c>
      <c r="C21" s="368"/>
      <c r="D21" s="353"/>
      <c r="E21" s="361"/>
      <c r="F21" s="371"/>
      <c r="G21" s="117"/>
      <c r="H21" s="105"/>
      <c r="I21" s="49"/>
      <c r="J21" s="53"/>
      <c r="K21" s="379">
        <f>SUM(K9:K20)</f>
        <v>1.5963000000000003</v>
      </c>
      <c r="L21" s="387"/>
      <c r="M21" s="384"/>
      <c r="N21" s="384"/>
      <c r="O21" s="384"/>
      <c r="P21" s="380">
        <f>SUM(P9:P20)</f>
        <v>0.2725</v>
      </c>
      <c r="Q21" s="183"/>
    </row>
    <row r="22" spans="1:17" ht="19.5" customHeight="1">
      <c r="A22" s="327"/>
      <c r="B22" s="367" t="s">
        <v>279</v>
      </c>
      <c r="C22" s="368"/>
      <c r="D22" s="353"/>
      <c r="E22" s="361"/>
      <c r="F22" s="371"/>
      <c r="G22" s="117"/>
      <c r="H22" s="105"/>
      <c r="I22" s="49"/>
      <c r="J22" s="49"/>
      <c r="K22" s="121"/>
      <c r="L22" s="386"/>
      <c r="M22" s="23"/>
      <c r="N22" s="23"/>
      <c r="O22" s="23"/>
      <c r="P22" s="30"/>
      <c r="Q22" s="183"/>
    </row>
    <row r="23" spans="1:17" ht="19.5" customHeight="1">
      <c r="A23" s="327"/>
      <c r="B23" s="367" t="s">
        <v>280</v>
      </c>
      <c r="C23" s="368"/>
      <c r="D23" s="353"/>
      <c r="E23" s="361"/>
      <c r="F23" s="371"/>
      <c r="G23" s="117"/>
      <c r="H23" s="105"/>
      <c r="I23" s="49"/>
      <c r="J23" s="49"/>
      <c r="K23" s="121"/>
      <c r="L23" s="386"/>
      <c r="M23" s="23"/>
      <c r="N23" s="23"/>
      <c r="O23" s="23"/>
      <c r="P23" s="30"/>
      <c r="Q23" s="183"/>
    </row>
    <row r="24" spans="1:17" ht="19.5" customHeight="1">
      <c r="A24" s="327">
        <v>8</v>
      </c>
      <c r="B24" s="370" t="s">
        <v>281</v>
      </c>
      <c r="C24" s="368">
        <v>4864794</v>
      </c>
      <c r="D24" s="353" t="s">
        <v>13</v>
      </c>
      <c r="E24" s="361" t="s">
        <v>364</v>
      </c>
      <c r="F24" s="369">
        <v>200</v>
      </c>
      <c r="G24" s="648">
        <v>959057</v>
      </c>
      <c r="H24" s="649">
        <v>959581</v>
      </c>
      <c r="I24" s="375">
        <f>G24-H24</f>
        <v>-524</v>
      </c>
      <c r="J24" s="375">
        <f>$F24*I24</f>
        <v>-104800</v>
      </c>
      <c r="K24" s="376">
        <f>J24/1000000</f>
        <v>-0.1048</v>
      </c>
      <c r="L24" s="648">
        <v>990934</v>
      </c>
      <c r="M24" s="649">
        <v>990930</v>
      </c>
      <c r="N24" s="375">
        <f>L24-M24</f>
        <v>4</v>
      </c>
      <c r="O24" s="375">
        <f>$F24*N24</f>
        <v>800</v>
      </c>
      <c r="P24" s="376">
        <f>O24/1000000</f>
        <v>0.0008</v>
      </c>
      <c r="Q24" s="183"/>
    </row>
    <row r="25" spans="1:17" ht="19.5" customHeight="1">
      <c r="A25" s="327">
        <v>9</v>
      </c>
      <c r="B25" s="370" t="s">
        <v>282</v>
      </c>
      <c r="C25" s="368">
        <v>4864795</v>
      </c>
      <c r="D25" s="353" t="s">
        <v>13</v>
      </c>
      <c r="E25" s="361" t="s">
        <v>364</v>
      </c>
      <c r="F25" s="369">
        <v>100</v>
      </c>
      <c r="G25" s="648">
        <v>930113</v>
      </c>
      <c r="H25" s="649">
        <v>930472</v>
      </c>
      <c r="I25" s="375">
        <f>G25-H25</f>
        <v>-359</v>
      </c>
      <c r="J25" s="375">
        <f>$F25*I25</f>
        <v>-35900</v>
      </c>
      <c r="K25" s="376">
        <f>J25/1000000</f>
        <v>-0.0359</v>
      </c>
      <c r="L25" s="648">
        <v>931320</v>
      </c>
      <c r="M25" s="649">
        <v>931332</v>
      </c>
      <c r="N25" s="375">
        <f>L25-M25</f>
        <v>-12</v>
      </c>
      <c r="O25" s="375">
        <f>$F25*N25</f>
        <v>-1200</v>
      </c>
      <c r="P25" s="376">
        <f>O25/1000000</f>
        <v>-0.0012</v>
      </c>
      <c r="Q25" s="183"/>
    </row>
    <row r="26" spans="1:17" ht="19.5" customHeight="1">
      <c r="A26" s="327"/>
      <c r="B26" s="370"/>
      <c r="C26" s="368"/>
      <c r="D26" s="353"/>
      <c r="E26" s="361"/>
      <c r="F26" s="369"/>
      <c r="G26" s="117"/>
      <c r="H26" s="105"/>
      <c r="I26" s="52"/>
      <c r="J26" s="52"/>
      <c r="K26" s="121"/>
      <c r="L26" s="386"/>
      <c r="M26" s="23"/>
      <c r="N26" s="23"/>
      <c r="O26" s="23"/>
      <c r="P26" s="30"/>
      <c r="Q26" s="183"/>
    </row>
    <row r="27" spans="1:17" ht="19.5" customHeight="1">
      <c r="A27" s="327"/>
      <c r="B27" s="367" t="s">
        <v>283</v>
      </c>
      <c r="C27" s="370"/>
      <c r="D27" s="353"/>
      <c r="E27" s="361"/>
      <c r="F27" s="371"/>
      <c r="G27" s="117"/>
      <c r="H27" s="105"/>
      <c r="I27" s="49"/>
      <c r="J27" s="53"/>
      <c r="K27" s="380">
        <f>SUM(K24:K26)</f>
        <v>-0.1407</v>
      </c>
      <c r="L27" s="387"/>
      <c r="M27" s="384"/>
      <c r="N27" s="384"/>
      <c r="O27" s="384"/>
      <c r="P27" s="380">
        <f>SUM(P24:P26)</f>
        <v>-0.00039999999999999986</v>
      </c>
      <c r="Q27" s="183"/>
    </row>
    <row r="28" spans="1:17" ht="19.5" customHeight="1">
      <c r="A28" s="327"/>
      <c r="B28" s="367" t="s">
        <v>284</v>
      </c>
      <c r="C28" s="368"/>
      <c r="D28" s="353"/>
      <c r="E28" s="360"/>
      <c r="F28" s="369"/>
      <c r="G28" s="117"/>
      <c r="H28" s="105"/>
      <c r="I28" s="52"/>
      <c r="J28" s="48"/>
      <c r="K28" s="121"/>
      <c r="L28" s="386"/>
      <c r="M28" s="23"/>
      <c r="N28" s="23"/>
      <c r="O28" s="23"/>
      <c r="P28" s="30"/>
      <c r="Q28" s="183"/>
    </row>
    <row r="29" spans="1:17" ht="19.5" customHeight="1">
      <c r="A29" s="327"/>
      <c r="B29" s="367" t="s">
        <v>280</v>
      </c>
      <c r="C29" s="368"/>
      <c r="D29" s="353"/>
      <c r="E29" s="360"/>
      <c r="F29" s="369"/>
      <c r="G29" s="117"/>
      <c r="H29" s="105"/>
      <c r="I29" s="52"/>
      <c r="J29" s="48"/>
      <c r="K29" s="121"/>
      <c r="L29" s="386"/>
      <c r="M29" s="23"/>
      <c r="N29" s="23"/>
      <c r="O29" s="23"/>
      <c r="P29" s="30"/>
      <c r="Q29" s="183"/>
    </row>
    <row r="30" spans="1:17" ht="19.5" customHeight="1">
      <c r="A30" s="327">
        <v>10</v>
      </c>
      <c r="B30" s="370" t="s">
        <v>285</v>
      </c>
      <c r="C30" s="368">
        <v>4864819</v>
      </c>
      <c r="D30" s="353" t="s">
        <v>13</v>
      </c>
      <c r="E30" s="361" t="s">
        <v>364</v>
      </c>
      <c r="F30" s="372">
        <v>200</v>
      </c>
      <c r="G30" s="648">
        <v>154707</v>
      </c>
      <c r="H30" s="649">
        <v>150759</v>
      </c>
      <c r="I30" s="375">
        <f aca="true" t="shared" si="0" ref="I30:I35">G30-H30</f>
        <v>3948</v>
      </c>
      <c r="J30" s="375">
        <f aca="true" t="shared" si="1" ref="J30:J35">$F30*I30</f>
        <v>789600</v>
      </c>
      <c r="K30" s="376">
        <f aca="true" t="shared" si="2" ref="K30:K35">J30/1000000</f>
        <v>0.7896</v>
      </c>
      <c r="L30" s="648">
        <v>252446</v>
      </c>
      <c r="M30" s="649">
        <v>252424</v>
      </c>
      <c r="N30" s="375">
        <f aca="true" t="shared" si="3" ref="N30:N35">L30-M30</f>
        <v>22</v>
      </c>
      <c r="O30" s="375">
        <f aca="true" t="shared" si="4" ref="O30:O35">$F30*N30</f>
        <v>4400</v>
      </c>
      <c r="P30" s="376">
        <f aca="true" t="shared" si="5" ref="P30:P35">O30/1000000</f>
        <v>0.0044</v>
      </c>
      <c r="Q30" s="183"/>
    </row>
    <row r="31" spans="1:17" ht="19.5" customHeight="1">
      <c r="A31" s="327">
        <v>11</v>
      </c>
      <c r="B31" s="370" t="s">
        <v>286</v>
      </c>
      <c r="C31" s="368">
        <v>4864801</v>
      </c>
      <c r="D31" s="353" t="s">
        <v>13</v>
      </c>
      <c r="E31" s="361" t="s">
        <v>364</v>
      </c>
      <c r="F31" s="372">
        <v>200</v>
      </c>
      <c r="G31" s="648">
        <v>33673</v>
      </c>
      <c r="H31" s="649">
        <v>28477</v>
      </c>
      <c r="I31" s="375">
        <f t="shared" si="0"/>
        <v>5196</v>
      </c>
      <c r="J31" s="375">
        <f t="shared" si="1"/>
        <v>1039200</v>
      </c>
      <c r="K31" s="376">
        <f t="shared" si="2"/>
        <v>1.0392</v>
      </c>
      <c r="L31" s="648">
        <v>38989</v>
      </c>
      <c r="M31" s="649">
        <v>38987</v>
      </c>
      <c r="N31" s="375">
        <f t="shared" si="3"/>
        <v>2</v>
      </c>
      <c r="O31" s="375">
        <f t="shared" si="4"/>
        <v>400</v>
      </c>
      <c r="P31" s="376">
        <f t="shared" si="5"/>
        <v>0.0004</v>
      </c>
      <c r="Q31" s="183"/>
    </row>
    <row r="32" spans="1:17" ht="19.5" customHeight="1">
      <c r="A32" s="327">
        <v>12</v>
      </c>
      <c r="B32" s="370" t="s">
        <v>287</v>
      </c>
      <c r="C32" s="368">
        <v>4864820</v>
      </c>
      <c r="D32" s="353" t="s">
        <v>13</v>
      </c>
      <c r="E32" s="361" t="s">
        <v>364</v>
      </c>
      <c r="F32" s="372">
        <v>100</v>
      </c>
      <c r="G32" s="648">
        <v>34989</v>
      </c>
      <c r="H32" s="649">
        <v>25174</v>
      </c>
      <c r="I32" s="375">
        <f t="shared" si="0"/>
        <v>9815</v>
      </c>
      <c r="J32" s="375">
        <f t="shared" si="1"/>
        <v>981500</v>
      </c>
      <c r="K32" s="376">
        <f t="shared" si="2"/>
        <v>0.9815</v>
      </c>
      <c r="L32" s="648">
        <v>67698</v>
      </c>
      <c r="M32" s="649">
        <v>67695</v>
      </c>
      <c r="N32" s="375">
        <f t="shared" si="3"/>
        <v>3</v>
      </c>
      <c r="O32" s="375">
        <f t="shared" si="4"/>
        <v>300</v>
      </c>
      <c r="P32" s="376">
        <f t="shared" si="5"/>
        <v>0.0003</v>
      </c>
      <c r="Q32" s="183"/>
    </row>
    <row r="33" spans="1:17" ht="19.5" customHeight="1">
      <c r="A33" s="327">
        <v>13</v>
      </c>
      <c r="B33" s="370" t="s">
        <v>288</v>
      </c>
      <c r="C33" s="368">
        <v>4865168</v>
      </c>
      <c r="D33" s="353" t="s">
        <v>13</v>
      </c>
      <c r="E33" s="361" t="s">
        <v>364</v>
      </c>
      <c r="F33" s="372">
        <v>1000</v>
      </c>
      <c r="G33" s="648">
        <v>989597</v>
      </c>
      <c r="H33" s="649">
        <v>991137</v>
      </c>
      <c r="I33" s="375">
        <f t="shared" si="0"/>
        <v>-1540</v>
      </c>
      <c r="J33" s="375">
        <f t="shared" si="1"/>
        <v>-1540000</v>
      </c>
      <c r="K33" s="376">
        <f t="shared" si="2"/>
        <v>-1.54</v>
      </c>
      <c r="L33" s="648">
        <v>997645</v>
      </c>
      <c r="M33" s="649">
        <v>997644</v>
      </c>
      <c r="N33" s="375">
        <f t="shared" si="3"/>
        <v>1</v>
      </c>
      <c r="O33" s="375">
        <f t="shared" si="4"/>
        <v>1000</v>
      </c>
      <c r="P33" s="376">
        <f t="shared" si="5"/>
        <v>0.001</v>
      </c>
      <c r="Q33" s="183"/>
    </row>
    <row r="34" spans="1:17" ht="19.5" customHeight="1">
      <c r="A34" s="327">
        <v>14</v>
      </c>
      <c r="B34" s="370" t="s">
        <v>289</v>
      </c>
      <c r="C34" s="368">
        <v>4864802</v>
      </c>
      <c r="D34" s="353" t="s">
        <v>13</v>
      </c>
      <c r="E34" s="361" t="s">
        <v>364</v>
      </c>
      <c r="F34" s="372">
        <v>100</v>
      </c>
      <c r="G34" s="648">
        <v>984141</v>
      </c>
      <c r="H34" s="649">
        <v>985169</v>
      </c>
      <c r="I34" s="375">
        <f t="shared" si="0"/>
        <v>-1028</v>
      </c>
      <c r="J34" s="375">
        <f t="shared" si="1"/>
        <v>-102800</v>
      </c>
      <c r="K34" s="376">
        <f t="shared" si="2"/>
        <v>-0.1028</v>
      </c>
      <c r="L34" s="648">
        <v>7831</v>
      </c>
      <c r="M34" s="649">
        <v>7832</v>
      </c>
      <c r="N34" s="375">
        <f t="shared" si="3"/>
        <v>-1</v>
      </c>
      <c r="O34" s="375">
        <f t="shared" si="4"/>
        <v>-100</v>
      </c>
      <c r="P34" s="376">
        <f t="shared" si="5"/>
        <v>-0.0001</v>
      </c>
      <c r="Q34" s="183"/>
    </row>
    <row r="35" spans="1:17" ht="19.5" customHeight="1">
      <c r="A35" s="327">
        <v>15</v>
      </c>
      <c r="B35" s="370" t="s">
        <v>399</v>
      </c>
      <c r="C35" s="368">
        <v>5128400</v>
      </c>
      <c r="D35" s="353" t="s">
        <v>13</v>
      </c>
      <c r="E35" s="361" t="s">
        <v>364</v>
      </c>
      <c r="F35" s="372">
        <v>937.5</v>
      </c>
      <c r="G35" s="648">
        <v>129</v>
      </c>
      <c r="H35" s="649">
        <v>144</v>
      </c>
      <c r="I35" s="375">
        <f t="shared" si="0"/>
        <v>-15</v>
      </c>
      <c r="J35" s="375">
        <f t="shared" si="1"/>
        <v>-14062.5</v>
      </c>
      <c r="K35" s="376">
        <f t="shared" si="2"/>
        <v>-0.0140625</v>
      </c>
      <c r="L35" s="648">
        <v>15</v>
      </c>
      <c r="M35" s="649">
        <v>35</v>
      </c>
      <c r="N35" s="375">
        <f t="shared" si="3"/>
        <v>-20</v>
      </c>
      <c r="O35" s="375">
        <f t="shared" si="4"/>
        <v>-18750</v>
      </c>
      <c r="P35" s="376">
        <f t="shared" si="5"/>
        <v>-0.01875</v>
      </c>
      <c r="Q35" s="183"/>
    </row>
    <row r="36" spans="1:17" ht="19.5" customHeight="1">
      <c r="A36" s="327"/>
      <c r="B36" s="367" t="s">
        <v>275</v>
      </c>
      <c r="C36" s="368"/>
      <c r="D36" s="353"/>
      <c r="E36" s="360"/>
      <c r="F36" s="369"/>
      <c r="G36" s="329"/>
      <c r="H36" s="360"/>
      <c r="I36" s="360"/>
      <c r="J36" s="378"/>
      <c r="K36" s="377"/>
      <c r="L36" s="383"/>
      <c r="M36" s="384"/>
      <c r="N36" s="384"/>
      <c r="O36" s="384"/>
      <c r="P36" s="385"/>
      <c r="Q36" s="183"/>
    </row>
    <row r="37" spans="1:17" ht="19.5" customHeight="1">
      <c r="A37" s="327">
        <v>16</v>
      </c>
      <c r="B37" s="370" t="s">
        <v>290</v>
      </c>
      <c r="C37" s="368">
        <v>4864882</v>
      </c>
      <c r="D37" s="353" t="s">
        <v>13</v>
      </c>
      <c r="E37" s="361" t="s">
        <v>364</v>
      </c>
      <c r="F37" s="372">
        <v>-500</v>
      </c>
      <c r="G37" s="648">
        <v>994190</v>
      </c>
      <c r="H37" s="649">
        <v>994859</v>
      </c>
      <c r="I37" s="375">
        <f>G37-H37</f>
        <v>-669</v>
      </c>
      <c r="J37" s="375">
        <f>$F37*I37</f>
        <v>334500</v>
      </c>
      <c r="K37" s="376">
        <f>J37/1000000</f>
        <v>0.3345</v>
      </c>
      <c r="L37" s="648">
        <v>995902</v>
      </c>
      <c r="M37" s="649">
        <v>995902</v>
      </c>
      <c r="N37" s="375">
        <f>L37-M37</f>
        <v>0</v>
      </c>
      <c r="O37" s="375">
        <f>$F37*N37</f>
        <v>0</v>
      </c>
      <c r="P37" s="376">
        <f>O37/1000000</f>
        <v>0</v>
      </c>
      <c r="Q37" s="183"/>
    </row>
    <row r="38" spans="1:17" ht="19.5" customHeight="1">
      <c r="A38" s="327">
        <v>17</v>
      </c>
      <c r="B38" s="370" t="s">
        <v>293</v>
      </c>
      <c r="C38" s="368">
        <v>4902572</v>
      </c>
      <c r="D38" s="353" t="s">
        <v>13</v>
      </c>
      <c r="E38" s="361" t="s">
        <v>364</v>
      </c>
      <c r="F38" s="372">
        <v>-300</v>
      </c>
      <c r="G38" s="648">
        <v>999989</v>
      </c>
      <c r="H38" s="649">
        <v>999989</v>
      </c>
      <c r="I38" s="375">
        <f>G38-H38</f>
        <v>0</v>
      </c>
      <c r="J38" s="375">
        <f>$F38*I38</f>
        <v>0</v>
      </c>
      <c r="K38" s="376">
        <f>J38/1000000</f>
        <v>0</v>
      </c>
      <c r="L38" s="648">
        <v>999895</v>
      </c>
      <c r="M38" s="649">
        <v>999904</v>
      </c>
      <c r="N38" s="375">
        <f>L38-M38</f>
        <v>-9</v>
      </c>
      <c r="O38" s="375">
        <f>$F38*N38</f>
        <v>2700</v>
      </c>
      <c r="P38" s="376">
        <f>O38/1000000</f>
        <v>0.0027</v>
      </c>
      <c r="Q38" s="183"/>
    </row>
    <row r="39" spans="1:17" ht="19.5" customHeight="1">
      <c r="A39" s="327"/>
      <c r="B39" s="367"/>
      <c r="C39" s="368"/>
      <c r="D39" s="368"/>
      <c r="E39" s="370"/>
      <c r="F39" s="368"/>
      <c r="G39" s="117"/>
      <c r="H39" s="52"/>
      <c r="I39" s="52"/>
      <c r="J39" s="52"/>
      <c r="K39" s="125"/>
      <c r="L39" s="46"/>
      <c r="M39" s="23"/>
      <c r="N39" s="23"/>
      <c r="O39" s="23"/>
      <c r="P39" s="30"/>
      <c r="Q39" s="183"/>
    </row>
    <row r="40" spans="1:17" ht="19.5" customHeight="1" thickBot="1">
      <c r="A40" s="373"/>
      <c r="B40" s="374" t="s">
        <v>291</v>
      </c>
      <c r="C40" s="374"/>
      <c r="D40" s="374"/>
      <c r="E40" s="374"/>
      <c r="F40" s="374"/>
      <c r="G40" s="127"/>
      <c r="H40" s="126"/>
      <c r="I40" s="126"/>
      <c r="J40" s="126"/>
      <c r="K40" s="628">
        <f>SUM(K30:K39)</f>
        <v>1.4879374999999997</v>
      </c>
      <c r="L40" s="388"/>
      <c r="M40" s="389"/>
      <c r="N40" s="389"/>
      <c r="O40" s="389"/>
      <c r="P40" s="381">
        <f>SUM(P30:P39)</f>
        <v>-0.01005</v>
      </c>
      <c r="Q40" s="184"/>
    </row>
    <row r="41" spans="1:16" ht="13.5" thickTop="1">
      <c r="A41" s="65"/>
      <c r="B41" s="2"/>
      <c r="C41" s="114"/>
      <c r="D41" s="65"/>
      <c r="E41" s="114"/>
      <c r="F41" s="10"/>
      <c r="G41" s="10"/>
      <c r="H41" s="10"/>
      <c r="I41" s="10"/>
      <c r="J41" s="10"/>
      <c r="K41" s="11"/>
      <c r="L41" s="390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11:16" ht="12.75">
      <c r="K43" s="19"/>
      <c r="L43" s="19"/>
      <c r="M43" s="19"/>
      <c r="N43" s="19"/>
      <c r="O43" s="19"/>
      <c r="P43" s="19"/>
    </row>
    <row r="44" spans="2:16" ht="21.75">
      <c r="B44" s="229" t="s">
        <v>350</v>
      </c>
      <c r="K44" s="392">
        <f>K21</f>
        <v>1.5963000000000003</v>
      </c>
      <c r="L44" s="391"/>
      <c r="M44" s="391"/>
      <c r="N44" s="391"/>
      <c r="O44" s="391"/>
      <c r="P44" s="392">
        <f>P21</f>
        <v>0.2725</v>
      </c>
    </row>
    <row r="45" spans="2:16" ht="21.75">
      <c r="B45" s="229" t="s">
        <v>351</v>
      </c>
      <c r="K45" s="392">
        <f>K27</f>
        <v>-0.1407</v>
      </c>
      <c r="L45" s="391"/>
      <c r="M45" s="391"/>
      <c r="N45" s="391"/>
      <c r="O45" s="391"/>
      <c r="P45" s="392">
        <f>P27</f>
        <v>-0.00039999999999999986</v>
      </c>
    </row>
    <row r="46" spans="2:16" ht="21.75">
      <c r="B46" s="229" t="s">
        <v>352</v>
      </c>
      <c r="K46" s="392">
        <f>K40</f>
        <v>1.4879374999999997</v>
      </c>
      <c r="L46" s="391"/>
      <c r="M46" s="391"/>
      <c r="N46" s="391"/>
      <c r="O46" s="391"/>
      <c r="P46" s="622">
        <f>P40</f>
        <v>-0.01005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70" zoomScaleNormal="75" zoomScaleSheetLayoutView="70" zoomScalePageLayoutView="0" workbookViewId="0" topLeftCell="A16">
      <selection activeCell="N49" sqref="N49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4" max="4" width="11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3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15.8515625" style="0" customWidth="1"/>
    <col min="18" max="18" width="7.57421875" style="0" customWidth="1"/>
  </cols>
  <sheetData>
    <row r="1" ht="26.25">
      <c r="A1" s="1" t="s">
        <v>254</v>
      </c>
    </row>
    <row r="2" spans="1:16" ht="20.25">
      <c r="A2" s="401" t="s">
        <v>255</v>
      </c>
      <c r="P2" s="349" t="str">
        <f>NDPL!Q1</f>
        <v>APRIL-2011</v>
      </c>
    </row>
    <row r="3" spans="1:9" ht="18">
      <c r="A3" s="225" t="s">
        <v>369</v>
      </c>
      <c r="B3" s="225"/>
      <c r="C3" s="320"/>
      <c r="D3" s="321"/>
      <c r="E3" s="321"/>
      <c r="F3" s="320"/>
      <c r="G3" s="320"/>
      <c r="H3" s="320"/>
      <c r="I3" s="320"/>
    </row>
    <row r="4" spans="1:16" ht="24" thickBot="1">
      <c r="A4" s="3"/>
      <c r="G4" s="21"/>
      <c r="H4" s="21"/>
      <c r="I4" s="57" t="s">
        <v>8</v>
      </c>
      <c r="J4" s="21"/>
      <c r="K4" s="21"/>
      <c r="L4" s="21"/>
      <c r="M4" s="21"/>
      <c r="N4" s="57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01/05/11</v>
      </c>
      <c r="H5" s="41" t="str">
        <f>NDPL!H5</f>
        <v>INTIAL READING 01/04/11</v>
      </c>
      <c r="I5" s="41" t="s">
        <v>4</v>
      </c>
      <c r="J5" s="41" t="s">
        <v>5</v>
      </c>
      <c r="K5" s="41" t="s">
        <v>6</v>
      </c>
      <c r="L5" s="43" t="str">
        <f>NDPL!G5</f>
        <v>FINAL READING 01/05/11</v>
      </c>
      <c r="M5" s="41" t="str">
        <f>NDPL!H5</f>
        <v>INTIAL READING 01/04/11</v>
      </c>
      <c r="N5" s="41" t="s">
        <v>4</v>
      </c>
      <c r="O5" s="41" t="s">
        <v>5</v>
      </c>
      <c r="P5" s="42" t="s">
        <v>6</v>
      </c>
      <c r="Q5" s="42" t="s">
        <v>327</v>
      </c>
    </row>
    <row r="6" ht="14.25" thickBot="1" thickTop="1"/>
    <row r="7" spans="1:17" ht="13.5" thickTop="1">
      <c r="A7" s="26"/>
      <c r="B7" s="138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2"/>
    </row>
    <row r="8" spans="1:17" ht="18">
      <c r="A8" s="144"/>
      <c r="B8" s="660" t="s">
        <v>300</v>
      </c>
      <c r="C8" s="657"/>
      <c r="D8" s="147"/>
      <c r="E8" s="147"/>
      <c r="F8" s="149"/>
      <c r="G8" s="160"/>
      <c r="H8" s="21"/>
      <c r="I8" s="80"/>
      <c r="J8" s="80"/>
      <c r="K8" s="82"/>
      <c r="L8" s="81"/>
      <c r="M8" s="79"/>
      <c r="N8" s="80"/>
      <c r="O8" s="80"/>
      <c r="P8" s="82"/>
      <c r="Q8" s="183"/>
    </row>
    <row r="9" spans="1:17" ht="18">
      <c r="A9" s="151"/>
      <c r="B9" s="661" t="s">
        <v>301</v>
      </c>
      <c r="C9" s="662" t="s">
        <v>295</v>
      </c>
      <c r="D9" s="152"/>
      <c r="E9" s="147"/>
      <c r="F9" s="149"/>
      <c r="G9" s="25"/>
      <c r="H9" s="21"/>
      <c r="I9" s="80"/>
      <c r="J9" s="80"/>
      <c r="K9" s="82"/>
      <c r="L9" s="223"/>
      <c r="M9" s="80"/>
      <c r="N9" s="80"/>
      <c r="O9" s="80"/>
      <c r="P9" s="82"/>
      <c r="Q9" s="183"/>
    </row>
    <row r="10" spans="1:17" ht="20.25">
      <c r="A10" s="639">
        <v>1</v>
      </c>
      <c r="B10" s="656" t="s">
        <v>296</v>
      </c>
      <c r="C10" s="657">
        <v>4902497</v>
      </c>
      <c r="D10" s="658" t="s">
        <v>13</v>
      </c>
      <c r="E10" s="147" t="s">
        <v>373</v>
      </c>
      <c r="F10" s="659">
        <v>2000</v>
      </c>
      <c r="G10" s="648">
        <v>6999</v>
      </c>
      <c r="H10" s="649">
        <v>6759</v>
      </c>
      <c r="I10" s="649">
        <f>G10-H10</f>
        <v>240</v>
      </c>
      <c r="J10" s="649">
        <f>$F10*I10</f>
        <v>480000</v>
      </c>
      <c r="K10" s="649">
        <f>J10/1000000</f>
        <v>0.48</v>
      </c>
      <c r="L10" s="648">
        <v>999922</v>
      </c>
      <c r="M10" s="649">
        <v>999918</v>
      </c>
      <c r="N10" s="613">
        <f>L10-M10</f>
        <v>4</v>
      </c>
      <c r="O10" s="613">
        <f>$F10*N10</f>
        <v>8000</v>
      </c>
      <c r="P10" s="615">
        <f>O10/1000000</f>
        <v>0.008</v>
      </c>
      <c r="Q10" s="183"/>
    </row>
    <row r="11" spans="1:17" ht="20.25">
      <c r="A11" s="639">
        <v>2</v>
      </c>
      <c r="B11" s="656" t="s">
        <v>298</v>
      </c>
      <c r="C11" s="657">
        <v>4902498</v>
      </c>
      <c r="D11" s="658" t="s">
        <v>13</v>
      </c>
      <c r="E11" s="147" t="s">
        <v>373</v>
      </c>
      <c r="F11" s="659">
        <v>2000</v>
      </c>
      <c r="G11" s="648">
        <v>5922</v>
      </c>
      <c r="H11" s="649">
        <v>5752</v>
      </c>
      <c r="I11" s="649">
        <f>G11-H11</f>
        <v>170</v>
      </c>
      <c r="J11" s="649">
        <f>$F11*I11</f>
        <v>340000</v>
      </c>
      <c r="K11" s="649">
        <f>J11/1000000</f>
        <v>0.34</v>
      </c>
      <c r="L11" s="648">
        <v>999660</v>
      </c>
      <c r="M11" s="649">
        <v>999699</v>
      </c>
      <c r="N11" s="613">
        <f>L11-M11</f>
        <v>-39</v>
      </c>
      <c r="O11" s="613">
        <f>$F11*N11</f>
        <v>-78000</v>
      </c>
      <c r="P11" s="615">
        <f>O11/1000000</f>
        <v>-0.078</v>
      </c>
      <c r="Q11" s="183"/>
    </row>
    <row r="12" spans="1:17" ht="12.75">
      <c r="A12" s="117"/>
      <c r="B12" s="153"/>
      <c r="C12" s="135"/>
      <c r="D12" s="154"/>
      <c r="E12" s="154"/>
      <c r="F12" s="155"/>
      <c r="G12" s="161"/>
      <c r="H12" s="162"/>
      <c r="I12" s="80"/>
      <c r="J12" s="80"/>
      <c r="K12" s="82"/>
      <c r="L12" s="223"/>
      <c r="M12" s="80"/>
      <c r="N12" s="80"/>
      <c r="O12" s="80"/>
      <c r="P12" s="82"/>
      <c r="Q12" s="183"/>
    </row>
    <row r="13" spans="1:17" ht="12.75">
      <c r="A13" s="117"/>
      <c r="B13" s="156"/>
      <c r="C13" s="135"/>
      <c r="D13" s="154"/>
      <c r="E13" s="154"/>
      <c r="F13" s="155"/>
      <c r="G13" s="161"/>
      <c r="H13" s="162"/>
      <c r="I13" s="80"/>
      <c r="J13" s="80"/>
      <c r="K13" s="82"/>
      <c r="L13" s="223"/>
      <c r="M13" s="80"/>
      <c r="N13" s="80"/>
      <c r="O13" s="80"/>
      <c r="P13" s="82"/>
      <c r="Q13" s="183"/>
    </row>
    <row r="14" spans="1:17" ht="12.75">
      <c r="A14" s="117"/>
      <c r="B14" s="153"/>
      <c r="C14" s="135"/>
      <c r="D14" s="154"/>
      <c r="E14" s="154"/>
      <c r="F14" s="155"/>
      <c r="G14" s="161"/>
      <c r="H14" s="162"/>
      <c r="I14" s="80"/>
      <c r="J14" s="80"/>
      <c r="K14" s="82"/>
      <c r="L14" s="223"/>
      <c r="M14" s="80"/>
      <c r="N14" s="80"/>
      <c r="O14" s="80"/>
      <c r="P14" s="82"/>
      <c r="Q14" s="183"/>
    </row>
    <row r="15" spans="1:17" ht="18">
      <c r="A15" s="117"/>
      <c r="B15" s="153"/>
      <c r="C15" s="135"/>
      <c r="D15" s="154"/>
      <c r="E15" s="154"/>
      <c r="F15" s="155"/>
      <c r="G15" s="161"/>
      <c r="H15" s="673" t="s">
        <v>336</v>
      </c>
      <c r="I15" s="650"/>
      <c r="J15" s="375"/>
      <c r="K15" s="651">
        <f>SUM(K10:K11)</f>
        <v>0.8200000000000001</v>
      </c>
      <c r="L15" s="223"/>
      <c r="M15" s="674" t="s">
        <v>336</v>
      </c>
      <c r="N15" s="652"/>
      <c r="O15" s="644"/>
      <c r="P15" s="653">
        <f>SUM(P10:P11)</f>
        <v>-0.07</v>
      </c>
      <c r="Q15" s="183"/>
    </row>
    <row r="16" spans="1:17" ht="18">
      <c r="A16" s="117"/>
      <c r="B16" s="396" t="s">
        <v>12</v>
      </c>
      <c r="C16" s="395"/>
      <c r="D16" s="154"/>
      <c r="E16" s="154"/>
      <c r="F16" s="155"/>
      <c r="G16" s="161"/>
      <c r="H16" s="162"/>
      <c r="I16" s="80"/>
      <c r="J16" s="80"/>
      <c r="K16" s="82"/>
      <c r="L16" s="223"/>
      <c r="M16" s="80"/>
      <c r="N16" s="80"/>
      <c r="O16" s="80"/>
      <c r="P16" s="82"/>
      <c r="Q16" s="183"/>
    </row>
    <row r="17" spans="1:17" ht="18">
      <c r="A17" s="157"/>
      <c r="B17" s="262" t="s">
        <v>302</v>
      </c>
      <c r="C17" s="187" t="s">
        <v>295</v>
      </c>
      <c r="D17" s="152"/>
      <c r="E17" s="154"/>
      <c r="F17" s="159"/>
      <c r="G17" s="25"/>
      <c r="H17" s="21"/>
      <c r="I17" s="80"/>
      <c r="J17" s="80"/>
      <c r="K17" s="82"/>
      <c r="L17" s="223"/>
      <c r="M17" s="80"/>
      <c r="N17" s="80"/>
      <c r="O17" s="80"/>
      <c r="P17" s="82"/>
      <c r="Q17" s="183"/>
    </row>
    <row r="18" spans="1:17" ht="20.25">
      <c r="A18" s="329">
        <v>3</v>
      </c>
      <c r="B18" s="394" t="s">
        <v>296</v>
      </c>
      <c r="C18" s="395">
        <v>4902505</v>
      </c>
      <c r="D18" s="378" t="s">
        <v>13</v>
      </c>
      <c r="E18" s="147" t="s">
        <v>373</v>
      </c>
      <c r="F18" s="663">
        <v>1000</v>
      </c>
      <c r="G18" s="648">
        <v>999658</v>
      </c>
      <c r="H18" s="649">
        <v>999658</v>
      </c>
      <c r="I18" s="649">
        <f>G18-H18</f>
        <v>0</v>
      </c>
      <c r="J18" s="649">
        <f>$F18*I18</f>
        <v>0</v>
      </c>
      <c r="K18" s="649">
        <f>J18/1000000</f>
        <v>0</v>
      </c>
      <c r="L18" s="648">
        <v>42298</v>
      </c>
      <c r="M18" s="649">
        <v>42182</v>
      </c>
      <c r="N18" s="613">
        <f>L18-M18</f>
        <v>116</v>
      </c>
      <c r="O18" s="613">
        <f>$F18*N18</f>
        <v>116000</v>
      </c>
      <c r="P18" s="615">
        <f>O18/1000000</f>
        <v>0.116</v>
      </c>
      <c r="Q18" s="183"/>
    </row>
    <row r="19" spans="1:17" ht="20.25">
      <c r="A19" s="329">
        <v>4</v>
      </c>
      <c r="B19" s="394" t="s">
        <v>298</v>
      </c>
      <c r="C19" s="395">
        <v>4902506</v>
      </c>
      <c r="D19" s="378" t="s">
        <v>13</v>
      </c>
      <c r="E19" s="147" t="s">
        <v>373</v>
      </c>
      <c r="F19" s="663">
        <v>1000</v>
      </c>
      <c r="G19" s="648">
        <v>991408</v>
      </c>
      <c r="H19" s="649">
        <v>991408</v>
      </c>
      <c r="I19" s="649">
        <f>G19-H19</f>
        <v>0</v>
      </c>
      <c r="J19" s="649">
        <f>$F19*I19</f>
        <v>0</v>
      </c>
      <c r="K19" s="649">
        <f>J19/1000000</f>
        <v>0</v>
      </c>
      <c r="L19" s="648">
        <v>988846</v>
      </c>
      <c r="M19" s="649">
        <v>987320</v>
      </c>
      <c r="N19" s="613">
        <f>L19-M19</f>
        <v>1526</v>
      </c>
      <c r="O19" s="613">
        <f>$F19*N19</f>
        <v>1526000</v>
      </c>
      <c r="P19" s="615">
        <f>O19/1000000</f>
        <v>1.526</v>
      </c>
      <c r="Q19" s="183"/>
    </row>
    <row r="20" spans="1:17" ht="12.75">
      <c r="A20" s="117"/>
      <c r="B20" s="156"/>
      <c r="C20" s="135"/>
      <c r="D20" s="154"/>
      <c r="E20" s="154"/>
      <c r="F20" s="155"/>
      <c r="G20" s="161"/>
      <c r="H20" s="162"/>
      <c r="I20" s="80"/>
      <c r="J20" s="80"/>
      <c r="K20" s="82"/>
      <c r="L20" s="223"/>
      <c r="M20" s="80"/>
      <c r="N20" s="80"/>
      <c r="O20" s="80"/>
      <c r="P20" s="82"/>
      <c r="Q20" s="183"/>
    </row>
    <row r="21" spans="1:17" ht="12.75">
      <c r="A21" s="25"/>
      <c r="B21" s="21"/>
      <c r="C21" s="21"/>
      <c r="D21" s="21"/>
      <c r="E21" s="21"/>
      <c r="F21" s="124"/>
      <c r="G21" s="25"/>
      <c r="H21" s="21"/>
      <c r="I21" s="21"/>
      <c r="J21" s="21"/>
      <c r="K21" s="124"/>
      <c r="L21" s="101"/>
      <c r="M21" s="23"/>
      <c r="N21" s="21"/>
      <c r="O21" s="21"/>
      <c r="P21" s="124"/>
      <c r="Q21" s="183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101"/>
      <c r="M22" s="23"/>
      <c r="N22" s="21"/>
      <c r="O22" s="21"/>
      <c r="P22" s="124"/>
      <c r="Q22" s="183"/>
    </row>
    <row r="23" spans="1:17" ht="12.75">
      <c r="A23" s="25"/>
      <c r="B23" s="21"/>
      <c r="C23" s="21"/>
      <c r="D23" s="21"/>
      <c r="E23" s="21"/>
      <c r="F23" s="21"/>
      <c r="G23" s="25"/>
      <c r="H23" s="21"/>
      <c r="I23" s="21"/>
      <c r="J23" s="21"/>
      <c r="K23" s="21"/>
      <c r="L23" s="25"/>
      <c r="M23" s="21"/>
      <c r="N23" s="21"/>
      <c r="O23" s="21"/>
      <c r="P23" s="124"/>
      <c r="Q23" s="183"/>
    </row>
    <row r="24" spans="1:17" ht="18">
      <c r="A24" s="25"/>
      <c r="B24" s="21"/>
      <c r="C24" s="21"/>
      <c r="D24" s="21"/>
      <c r="E24" s="21"/>
      <c r="F24" s="21"/>
      <c r="G24" s="25"/>
      <c r="H24" s="676" t="s">
        <v>336</v>
      </c>
      <c r="I24" s="675"/>
      <c r="J24" s="537"/>
      <c r="K24" s="654">
        <f>SUM(K18:K19)</f>
        <v>0</v>
      </c>
      <c r="L24" s="25"/>
      <c r="M24" s="676" t="s">
        <v>336</v>
      </c>
      <c r="N24" s="654"/>
      <c r="O24" s="537"/>
      <c r="P24" s="655">
        <f>SUM(P18:P19)</f>
        <v>1.6420000000000001</v>
      </c>
      <c r="Q24" s="183"/>
    </row>
    <row r="25" spans="1:17" ht="12.75">
      <c r="A25" s="25"/>
      <c r="B25" s="21"/>
      <c r="C25" s="21"/>
      <c r="D25" s="21"/>
      <c r="E25" s="21"/>
      <c r="F25" s="21"/>
      <c r="G25" s="25"/>
      <c r="H25" s="21"/>
      <c r="I25" s="21"/>
      <c r="J25" s="21"/>
      <c r="K25" s="21"/>
      <c r="L25" s="25"/>
      <c r="M25" s="21"/>
      <c r="N25" s="21"/>
      <c r="O25" s="21"/>
      <c r="P25" s="124"/>
      <c r="Q25" s="183"/>
    </row>
    <row r="26" spans="1:17" ht="13.5" thickBot="1">
      <c r="A26" s="31"/>
      <c r="B26" s="32"/>
      <c r="C26" s="32"/>
      <c r="D26" s="32"/>
      <c r="E26" s="32"/>
      <c r="F26" s="32"/>
      <c r="G26" s="31"/>
      <c r="H26" s="32"/>
      <c r="I26" s="239"/>
      <c r="J26" s="32"/>
      <c r="K26" s="240"/>
      <c r="L26" s="31"/>
      <c r="M26" s="32"/>
      <c r="N26" s="239"/>
      <c r="O26" s="32"/>
      <c r="P26" s="240"/>
      <c r="Q26" s="184"/>
    </row>
    <row r="27" ht="13.5" thickTop="1"/>
    <row r="31" spans="1:16" ht="18">
      <c r="A31" s="664" t="s">
        <v>304</v>
      </c>
      <c r="B31" s="226"/>
      <c r="C31" s="226"/>
      <c r="D31" s="226"/>
      <c r="E31" s="226"/>
      <c r="F31" s="226"/>
      <c r="K31" s="163">
        <f>(K15+K24)</f>
        <v>0.8200000000000001</v>
      </c>
      <c r="L31" s="164"/>
      <c r="M31" s="164"/>
      <c r="N31" s="164"/>
      <c r="O31" s="164"/>
      <c r="P31" s="163">
        <f>(P15+P24)</f>
        <v>1.572</v>
      </c>
    </row>
    <row r="34" spans="1:2" ht="18">
      <c r="A34" s="664" t="s">
        <v>305</v>
      </c>
      <c r="B34" s="664" t="s">
        <v>306</v>
      </c>
    </row>
    <row r="35" spans="1:16" ht="18">
      <c r="A35" s="241"/>
      <c r="B35" s="241"/>
      <c r="H35" s="188" t="s">
        <v>307</v>
      </c>
      <c r="I35" s="226"/>
      <c r="J35" s="188"/>
      <c r="K35" s="336">
        <v>0</v>
      </c>
      <c r="L35" s="336"/>
      <c r="M35" s="336"/>
      <c r="N35" s="336"/>
      <c r="O35" s="336"/>
      <c r="P35" s="336">
        <v>0</v>
      </c>
    </row>
    <row r="36" spans="8:16" ht="18">
      <c r="H36" s="188" t="s">
        <v>308</v>
      </c>
      <c r="I36" s="226"/>
      <c r="J36" s="188"/>
      <c r="K36" s="336">
        <f>BRPL!K17</f>
        <v>0</v>
      </c>
      <c r="L36" s="336"/>
      <c r="M36" s="336"/>
      <c r="N36" s="336"/>
      <c r="O36" s="336"/>
      <c r="P36" s="336">
        <f>BRPL!P17</f>
        <v>0</v>
      </c>
    </row>
    <row r="37" spans="8:16" ht="18">
      <c r="H37" s="188" t="s">
        <v>309</v>
      </c>
      <c r="I37" s="226"/>
      <c r="J37" s="188"/>
      <c r="K37" s="226">
        <f>BYPL!K32</f>
        <v>-0.485</v>
      </c>
      <c r="L37" s="226"/>
      <c r="M37" s="665"/>
      <c r="N37" s="226"/>
      <c r="O37" s="226"/>
      <c r="P37" s="226">
        <f>BYPL!P32</f>
        <v>-7.4611</v>
      </c>
    </row>
    <row r="38" spans="8:16" ht="18">
      <c r="H38" s="188" t="s">
        <v>310</v>
      </c>
      <c r="I38" s="226"/>
      <c r="J38" s="188"/>
      <c r="K38" s="226">
        <f>NDMC!K30</f>
        <v>0.019000000000000017</v>
      </c>
      <c r="L38" s="226"/>
      <c r="M38" s="226"/>
      <c r="N38" s="226"/>
      <c r="O38" s="226"/>
      <c r="P38" s="226">
        <f>NDMC!P30</f>
        <v>4.4632000000000005</v>
      </c>
    </row>
    <row r="39" spans="8:16" ht="18">
      <c r="H39" s="188" t="s">
        <v>311</v>
      </c>
      <c r="I39" s="226"/>
      <c r="J39" s="188"/>
      <c r="K39" s="226"/>
      <c r="L39" s="226"/>
      <c r="M39" s="226"/>
      <c r="N39" s="226"/>
      <c r="O39" s="226"/>
      <c r="P39" s="226"/>
    </row>
    <row r="40" spans="8:16" ht="18">
      <c r="H40" s="666" t="s">
        <v>312</v>
      </c>
      <c r="I40" s="188"/>
      <c r="J40" s="188"/>
      <c r="K40" s="188">
        <f>SUM(K35:K39)</f>
        <v>-0.46599999999999997</v>
      </c>
      <c r="L40" s="226"/>
      <c r="M40" s="226"/>
      <c r="N40" s="226"/>
      <c r="O40" s="226"/>
      <c r="P40" s="188">
        <f>SUM(P35:P39)</f>
        <v>-2.9978999999999996</v>
      </c>
    </row>
    <row r="41" spans="8:16" ht="18">
      <c r="H41" s="226"/>
      <c r="I41" s="226"/>
      <c r="J41" s="226"/>
      <c r="K41" s="226"/>
      <c r="L41" s="226"/>
      <c r="M41" s="226"/>
      <c r="N41" s="226"/>
      <c r="O41" s="226"/>
      <c r="P41" s="226"/>
    </row>
    <row r="42" spans="1:16" ht="18">
      <c r="A42" s="664" t="s">
        <v>337</v>
      </c>
      <c r="B42" s="137"/>
      <c r="C42" s="137"/>
      <c r="D42" s="137"/>
      <c r="E42" s="137"/>
      <c r="F42" s="137"/>
      <c r="G42" s="137"/>
      <c r="H42" s="188"/>
      <c r="I42" s="667"/>
      <c r="J42" s="188"/>
      <c r="K42" s="667">
        <f>K31+K40</f>
        <v>0.3540000000000001</v>
      </c>
      <c r="L42" s="226"/>
      <c r="M42" s="226"/>
      <c r="N42" s="226"/>
      <c r="O42" s="226"/>
      <c r="P42" s="667">
        <f>P31+P40</f>
        <v>-1.4258999999999995</v>
      </c>
    </row>
    <row r="43" spans="1:10" ht="18">
      <c r="A43" s="188"/>
      <c r="B43" s="136"/>
      <c r="C43" s="137"/>
      <c r="D43" s="137"/>
      <c r="E43" s="137"/>
      <c r="F43" s="137"/>
      <c r="G43" s="137"/>
      <c r="H43" s="137"/>
      <c r="I43" s="166"/>
      <c r="J43" s="137"/>
    </row>
    <row r="44" spans="1:10" ht="18">
      <c r="A44" s="666" t="s">
        <v>313</v>
      </c>
      <c r="B44" s="188" t="s">
        <v>314</v>
      </c>
      <c r="C44" s="137"/>
      <c r="D44" s="137"/>
      <c r="E44" s="137"/>
      <c r="F44" s="137"/>
      <c r="G44" s="137"/>
      <c r="H44" s="137"/>
      <c r="I44" s="166"/>
      <c r="J44" s="137"/>
    </row>
    <row r="45" spans="1:10" ht="12.75">
      <c r="A45" s="165"/>
      <c r="B45" s="136"/>
      <c r="C45" s="137"/>
      <c r="D45" s="137"/>
      <c r="E45" s="137"/>
      <c r="F45" s="137"/>
      <c r="G45" s="137"/>
      <c r="H45" s="137"/>
      <c r="I45" s="166"/>
      <c r="J45" s="137"/>
    </row>
    <row r="46" spans="1:16" ht="18">
      <c r="A46" s="668" t="s">
        <v>315</v>
      </c>
      <c r="B46" s="669" t="s">
        <v>316</v>
      </c>
      <c r="C46" s="670" t="s">
        <v>317</v>
      </c>
      <c r="D46" s="669"/>
      <c r="E46" s="669"/>
      <c r="F46" s="669"/>
      <c r="G46" s="537">
        <v>28.453</v>
      </c>
      <c r="H46" s="669" t="s">
        <v>318</v>
      </c>
      <c r="I46" s="669"/>
      <c r="J46" s="671"/>
      <c r="K46" s="669">
        <f>($K$42*G46)/100</f>
        <v>0.10072362000000001</v>
      </c>
      <c r="L46" s="669"/>
      <c r="M46" s="669"/>
      <c r="N46" s="669"/>
      <c r="O46" s="669"/>
      <c r="P46" s="669">
        <f>($P$42*G46)/100</f>
        <v>-0.40571132699999984</v>
      </c>
    </row>
    <row r="47" spans="1:16" ht="18">
      <c r="A47" s="668" t="s">
        <v>319</v>
      </c>
      <c r="B47" s="669" t="s">
        <v>374</v>
      </c>
      <c r="C47" s="670" t="s">
        <v>317</v>
      </c>
      <c r="D47" s="669"/>
      <c r="E47" s="669"/>
      <c r="F47" s="669"/>
      <c r="G47" s="537">
        <v>41.3239</v>
      </c>
      <c r="H47" s="669" t="s">
        <v>318</v>
      </c>
      <c r="I47" s="669"/>
      <c r="J47" s="671"/>
      <c r="K47" s="669">
        <f>($K$42*G47)/100</f>
        <v>0.14628660600000004</v>
      </c>
      <c r="L47" s="669"/>
      <c r="M47" s="669"/>
      <c r="N47" s="669"/>
      <c r="O47" s="669"/>
      <c r="P47" s="669">
        <f>($P$42*G47)/100</f>
        <v>-0.5892374900999998</v>
      </c>
    </row>
    <row r="48" spans="1:16" ht="18">
      <c r="A48" s="668" t="s">
        <v>320</v>
      </c>
      <c r="B48" s="669" t="s">
        <v>375</v>
      </c>
      <c r="C48" s="670" t="s">
        <v>317</v>
      </c>
      <c r="D48" s="669"/>
      <c r="E48" s="669"/>
      <c r="F48" s="669"/>
      <c r="G48" s="537">
        <v>24.2108</v>
      </c>
      <c r="H48" s="669" t="s">
        <v>318</v>
      </c>
      <c r="I48" s="669"/>
      <c r="J48" s="671"/>
      <c r="K48" s="669">
        <f>($K$42*G48)/100</f>
        <v>0.08570623200000002</v>
      </c>
      <c r="L48" s="669"/>
      <c r="M48" s="669"/>
      <c r="N48" s="669"/>
      <c r="O48" s="669"/>
      <c r="P48" s="669">
        <f>($P$42*G48)/100</f>
        <v>-0.3452217971999999</v>
      </c>
    </row>
    <row r="49" spans="1:16" ht="18">
      <c r="A49" s="668" t="s">
        <v>321</v>
      </c>
      <c r="B49" s="669" t="s">
        <v>376</v>
      </c>
      <c r="C49" s="670" t="s">
        <v>317</v>
      </c>
      <c r="D49" s="669"/>
      <c r="E49" s="669"/>
      <c r="F49" s="669"/>
      <c r="G49" s="537">
        <v>5.211</v>
      </c>
      <c r="H49" s="669" t="s">
        <v>318</v>
      </c>
      <c r="I49" s="669"/>
      <c r="J49" s="671"/>
      <c r="K49" s="669">
        <f>($K$42*G49)/100</f>
        <v>0.018446940000000005</v>
      </c>
      <c r="L49" s="669"/>
      <c r="M49" s="669"/>
      <c r="N49" s="669"/>
      <c r="O49" s="669"/>
      <c r="P49" s="669">
        <f>($P$42*G49)/100</f>
        <v>-0.07430364899999999</v>
      </c>
    </row>
    <row r="50" spans="1:16" ht="18">
      <c r="A50" s="668" t="s">
        <v>322</v>
      </c>
      <c r="B50" s="669" t="s">
        <v>377</v>
      </c>
      <c r="C50" s="670" t="s">
        <v>317</v>
      </c>
      <c r="D50" s="669"/>
      <c r="E50" s="669"/>
      <c r="F50" s="669"/>
      <c r="G50" s="537">
        <v>0.7959</v>
      </c>
      <c r="H50" s="669" t="s">
        <v>318</v>
      </c>
      <c r="I50" s="669"/>
      <c r="J50" s="671"/>
      <c r="K50" s="669">
        <f>($K$42*G50)/100</f>
        <v>0.0028174860000000006</v>
      </c>
      <c r="L50" s="669"/>
      <c r="M50" s="669"/>
      <c r="N50" s="669"/>
      <c r="O50" s="669"/>
      <c r="P50" s="669">
        <f>($P$42*G50)/100</f>
        <v>-0.011348738099999998</v>
      </c>
    </row>
    <row r="51" spans="6:10" ht="12.75">
      <c r="F51" s="167"/>
      <c r="J51" s="168"/>
    </row>
    <row r="52" spans="1:10" ht="15">
      <c r="A52" s="672" t="s">
        <v>406</v>
      </c>
      <c r="F52" s="167"/>
      <c r="J52" s="168"/>
    </row>
  </sheetData>
  <sheetProtection/>
  <printOptions horizontalCentered="1"/>
  <pageMargins left="0.25" right="0.25" top="0.5" bottom="0.5" header="0.5" footer="0.5"/>
  <pageSetup horizontalDpi="300" verticalDpi="300" orientation="landscape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55" zoomScaleNormal="50" zoomScaleSheetLayoutView="55" workbookViewId="0" topLeftCell="B1">
      <selection activeCell="K23" sqref="K2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9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322"/>
      <c r="R1" s="21"/>
    </row>
    <row r="2" spans="1:18" ht="30">
      <c r="A2" s="251"/>
      <c r="B2" s="21"/>
      <c r="C2" s="21"/>
      <c r="D2" s="21"/>
      <c r="E2" s="21"/>
      <c r="F2" s="21"/>
      <c r="G2" s="525" t="s">
        <v>372</v>
      </c>
      <c r="H2" s="21"/>
      <c r="I2" s="21"/>
      <c r="J2" s="21"/>
      <c r="K2" s="21"/>
      <c r="L2" s="21"/>
      <c r="M2" s="21"/>
      <c r="N2" s="21"/>
      <c r="O2" s="21"/>
      <c r="P2" s="21"/>
      <c r="Q2" s="323"/>
      <c r="R2" s="21"/>
    </row>
    <row r="3" spans="1:18" ht="26.25">
      <c r="A3" s="25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3"/>
      <c r="R3" s="21"/>
    </row>
    <row r="4" spans="1:18" ht="25.5">
      <c r="A4" s="25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3"/>
      <c r="R4" s="21"/>
    </row>
    <row r="5" spans="1:18" ht="23.25">
      <c r="A5" s="257"/>
      <c r="B5" s="21"/>
      <c r="C5" s="520" t="s">
        <v>390</v>
      </c>
      <c r="D5" s="21"/>
      <c r="E5" s="21"/>
      <c r="F5" s="21"/>
      <c r="G5" s="21"/>
      <c r="H5" s="21"/>
      <c r="I5" s="21"/>
      <c r="J5" s="21"/>
      <c r="K5" s="21"/>
      <c r="L5" s="254"/>
      <c r="M5" s="21"/>
      <c r="N5" s="21"/>
      <c r="O5" s="21"/>
      <c r="P5" s="21"/>
      <c r="Q5" s="323"/>
      <c r="R5" s="21"/>
    </row>
    <row r="6" spans="1:18" ht="18">
      <c r="A6" s="253"/>
      <c r="B6" s="13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3"/>
      <c r="R6" s="21"/>
    </row>
    <row r="7" spans="1:18" ht="26.25">
      <c r="A7" s="251"/>
      <c r="B7" s="21"/>
      <c r="C7" s="21"/>
      <c r="D7" s="21"/>
      <c r="E7" s="21"/>
      <c r="F7" s="306" t="s">
        <v>403</v>
      </c>
      <c r="G7" s="21"/>
      <c r="H7" s="21"/>
      <c r="I7" s="21"/>
      <c r="J7" s="21"/>
      <c r="K7" s="21"/>
      <c r="L7" s="254"/>
      <c r="M7" s="21"/>
      <c r="N7" s="21"/>
      <c r="O7" s="21"/>
      <c r="P7" s="21"/>
      <c r="Q7" s="323"/>
      <c r="R7" s="21"/>
    </row>
    <row r="8" spans="1:18" ht="25.5">
      <c r="A8" s="252"/>
      <c r="B8" s="255"/>
      <c r="C8" s="21"/>
      <c r="D8" s="21"/>
      <c r="E8" s="21"/>
      <c r="F8" s="21"/>
      <c r="G8" s="21"/>
      <c r="H8" s="256"/>
      <c r="I8" s="21"/>
      <c r="J8" s="21"/>
      <c r="K8" s="21"/>
      <c r="L8" s="21"/>
      <c r="M8" s="21"/>
      <c r="N8" s="21"/>
      <c r="O8" s="21"/>
      <c r="P8" s="21"/>
      <c r="Q8" s="323"/>
      <c r="R8" s="21"/>
    </row>
    <row r="9" spans="1:18" ht="12.75">
      <c r="A9" s="257"/>
      <c r="B9" s="21"/>
      <c r="C9" s="21"/>
      <c r="D9" s="21"/>
      <c r="E9" s="21"/>
      <c r="F9" s="21"/>
      <c r="G9" s="21"/>
      <c r="H9" s="258"/>
      <c r="I9" s="21"/>
      <c r="J9" s="21"/>
      <c r="K9" s="21"/>
      <c r="L9" s="21"/>
      <c r="M9" s="21"/>
      <c r="N9" s="21"/>
      <c r="O9" s="21"/>
      <c r="P9" s="21"/>
      <c r="Q9" s="323"/>
      <c r="R9" s="21"/>
    </row>
    <row r="10" spans="1:18" ht="45.75" customHeight="1">
      <c r="A10" s="257"/>
      <c r="B10" s="313" t="s">
        <v>338</v>
      </c>
      <c r="C10" s="21"/>
      <c r="D10" s="21"/>
      <c r="E10" s="21"/>
      <c r="F10" s="21"/>
      <c r="G10" s="21"/>
      <c r="H10" s="258"/>
      <c r="I10" s="307"/>
      <c r="J10" s="79"/>
      <c r="K10" s="79"/>
      <c r="L10" s="79"/>
      <c r="M10" s="79"/>
      <c r="N10" s="307"/>
      <c r="O10" s="79"/>
      <c r="P10" s="79"/>
      <c r="Q10" s="323"/>
      <c r="R10" s="21"/>
    </row>
    <row r="11" spans="1:19" ht="20.25">
      <c r="A11" s="257"/>
      <c r="B11" s="21"/>
      <c r="C11" s="21"/>
      <c r="D11" s="21"/>
      <c r="E11" s="21"/>
      <c r="F11" s="21"/>
      <c r="G11" s="21"/>
      <c r="H11" s="261"/>
      <c r="I11" s="555" t="s">
        <v>357</v>
      </c>
      <c r="J11" s="308"/>
      <c r="K11" s="308"/>
      <c r="L11" s="308"/>
      <c r="M11" s="308"/>
      <c r="N11" s="555" t="s">
        <v>358</v>
      </c>
      <c r="O11" s="308"/>
      <c r="P11" s="308"/>
      <c r="Q11" s="514"/>
      <c r="R11" s="264"/>
      <c r="S11" s="244"/>
    </row>
    <row r="12" spans="1:18" ht="12.75">
      <c r="A12" s="257"/>
      <c r="B12" s="21"/>
      <c r="C12" s="21"/>
      <c r="D12" s="21"/>
      <c r="E12" s="21"/>
      <c r="F12" s="21"/>
      <c r="G12" s="21"/>
      <c r="H12" s="258"/>
      <c r="I12" s="305"/>
      <c r="J12" s="305"/>
      <c r="K12" s="305"/>
      <c r="L12" s="305"/>
      <c r="M12" s="305"/>
      <c r="N12" s="305"/>
      <c r="O12" s="305"/>
      <c r="P12" s="305"/>
      <c r="Q12" s="323"/>
      <c r="R12" s="21"/>
    </row>
    <row r="13" spans="1:18" ht="26.25">
      <c r="A13" s="519">
        <v>1</v>
      </c>
      <c r="B13" s="520" t="s">
        <v>339</v>
      </c>
      <c r="C13" s="521"/>
      <c r="D13" s="521"/>
      <c r="E13" s="518"/>
      <c r="F13" s="518"/>
      <c r="G13" s="260"/>
      <c r="H13" s="515" t="s">
        <v>371</v>
      </c>
      <c r="I13" s="516">
        <f>NDPL!K156</f>
        <v>0.7994138799999995</v>
      </c>
      <c r="J13" s="306"/>
      <c r="K13" s="306"/>
      <c r="L13" s="306"/>
      <c r="M13" s="515" t="s">
        <v>371</v>
      </c>
      <c r="N13" s="516">
        <f>NDPL!P156</f>
        <v>4.844661326999998</v>
      </c>
      <c r="O13" s="306"/>
      <c r="P13" s="306"/>
      <c r="Q13" s="323"/>
      <c r="R13" s="21"/>
    </row>
    <row r="14" spans="1:18" ht="26.25">
      <c r="A14" s="519"/>
      <c r="B14" s="520"/>
      <c r="C14" s="521"/>
      <c r="D14" s="521"/>
      <c r="E14" s="518"/>
      <c r="F14" s="518"/>
      <c r="G14" s="260"/>
      <c r="H14" s="515"/>
      <c r="I14" s="516"/>
      <c r="J14" s="306"/>
      <c r="K14" s="306"/>
      <c r="L14" s="306"/>
      <c r="M14" s="515"/>
      <c r="N14" s="516"/>
      <c r="O14" s="306"/>
      <c r="P14" s="306"/>
      <c r="Q14" s="323"/>
      <c r="R14" s="21"/>
    </row>
    <row r="15" spans="1:18" ht="26.25">
      <c r="A15" s="519"/>
      <c r="B15" s="520"/>
      <c r="C15" s="521"/>
      <c r="D15" s="521"/>
      <c r="E15" s="518"/>
      <c r="F15" s="518"/>
      <c r="G15" s="255"/>
      <c r="H15" s="515"/>
      <c r="I15" s="516"/>
      <c r="J15" s="306"/>
      <c r="K15" s="306"/>
      <c r="L15" s="306"/>
      <c r="M15" s="515"/>
      <c r="N15" s="516"/>
      <c r="O15" s="306"/>
      <c r="P15" s="306"/>
      <c r="Q15" s="323"/>
      <c r="R15" s="21"/>
    </row>
    <row r="16" spans="1:18" ht="26.25">
      <c r="A16" s="519">
        <v>2</v>
      </c>
      <c r="B16" s="520" t="s">
        <v>340</v>
      </c>
      <c r="C16" s="521"/>
      <c r="D16" s="521"/>
      <c r="E16" s="518"/>
      <c r="F16" s="518"/>
      <c r="G16" s="260"/>
      <c r="H16" s="515"/>
      <c r="I16" s="516">
        <f>BRPL!K171</f>
        <v>-0.95492059</v>
      </c>
      <c r="J16" s="306"/>
      <c r="K16" s="306"/>
      <c r="L16" s="306"/>
      <c r="M16" s="515" t="s">
        <v>371</v>
      </c>
      <c r="N16" s="516">
        <f>BRPL!P171</f>
        <v>25.4771204941</v>
      </c>
      <c r="O16" s="306"/>
      <c r="P16" s="306"/>
      <c r="Q16" s="323"/>
      <c r="R16" s="21"/>
    </row>
    <row r="17" spans="1:18" ht="26.25">
      <c r="A17" s="519"/>
      <c r="B17" s="520"/>
      <c r="C17" s="521"/>
      <c r="D17" s="521"/>
      <c r="E17" s="518"/>
      <c r="F17" s="518"/>
      <c r="G17" s="260"/>
      <c r="H17" s="515"/>
      <c r="I17" s="516"/>
      <c r="J17" s="306"/>
      <c r="K17" s="306"/>
      <c r="L17" s="306"/>
      <c r="M17" s="515"/>
      <c r="N17" s="516"/>
      <c r="O17" s="306"/>
      <c r="P17" s="306"/>
      <c r="Q17" s="323"/>
      <c r="R17" s="21"/>
    </row>
    <row r="18" spans="1:18" ht="26.25">
      <c r="A18" s="519"/>
      <c r="B18" s="520"/>
      <c r="C18" s="521"/>
      <c r="D18" s="521"/>
      <c r="E18" s="518"/>
      <c r="F18" s="518"/>
      <c r="G18" s="255"/>
      <c r="H18" s="515"/>
      <c r="I18" s="516"/>
      <c r="J18" s="306"/>
      <c r="K18" s="306"/>
      <c r="L18" s="306"/>
      <c r="M18" s="515"/>
      <c r="N18" s="516"/>
      <c r="O18" s="306"/>
      <c r="P18" s="306"/>
      <c r="Q18" s="323"/>
      <c r="R18" s="21"/>
    </row>
    <row r="19" spans="1:18" ht="26.25">
      <c r="A19" s="519">
        <v>3</v>
      </c>
      <c r="B19" s="520" t="s">
        <v>341</v>
      </c>
      <c r="C19" s="521"/>
      <c r="D19" s="521"/>
      <c r="E19" s="518"/>
      <c r="F19" s="518"/>
      <c r="G19" s="260"/>
      <c r="H19" s="515" t="s">
        <v>371</v>
      </c>
      <c r="I19" s="516">
        <f>BYPL!K163</f>
        <v>0.9068602280000008</v>
      </c>
      <c r="J19" s="306"/>
      <c r="K19" s="306"/>
      <c r="L19" s="306"/>
      <c r="M19" s="515" t="s">
        <v>371</v>
      </c>
      <c r="N19" s="516">
        <f>BYPL!P163</f>
        <v>1.4941882272000004</v>
      </c>
      <c r="O19" s="306"/>
      <c r="P19" s="306"/>
      <c r="Q19" s="323"/>
      <c r="R19" s="21"/>
    </row>
    <row r="20" spans="1:18" ht="26.25">
      <c r="A20" s="519"/>
      <c r="B20" s="520"/>
      <c r="C20" s="521"/>
      <c r="D20" s="521"/>
      <c r="E20" s="518"/>
      <c r="F20" s="518"/>
      <c r="G20" s="260"/>
      <c r="H20" s="515"/>
      <c r="I20" s="516"/>
      <c r="J20" s="306"/>
      <c r="K20" s="306"/>
      <c r="L20" s="306"/>
      <c r="M20" s="515"/>
      <c r="N20" s="516"/>
      <c r="O20" s="306"/>
      <c r="P20" s="306"/>
      <c r="Q20" s="323"/>
      <c r="R20" s="21"/>
    </row>
    <row r="21" spans="1:18" ht="26.25">
      <c r="A21" s="519"/>
      <c r="B21" s="522"/>
      <c r="C21" s="522"/>
      <c r="D21" s="522"/>
      <c r="E21" s="346"/>
      <c r="F21" s="346"/>
      <c r="G21" s="133"/>
      <c r="H21" s="515"/>
      <c r="I21" s="516"/>
      <c r="J21" s="306"/>
      <c r="K21" s="306"/>
      <c r="L21" s="306"/>
      <c r="M21" s="515"/>
      <c r="N21" s="516"/>
      <c r="O21" s="306"/>
      <c r="P21" s="306"/>
      <c r="Q21" s="323"/>
      <c r="R21" s="21"/>
    </row>
    <row r="22" spans="1:18" ht="26.25">
      <c r="A22" s="519">
        <v>4</v>
      </c>
      <c r="B22" s="520" t="s">
        <v>342</v>
      </c>
      <c r="C22" s="522"/>
      <c r="D22" s="522"/>
      <c r="E22" s="346"/>
      <c r="F22" s="346"/>
      <c r="G22" s="260"/>
      <c r="H22" s="515" t="s">
        <v>371</v>
      </c>
      <c r="I22" s="516">
        <f>NDMC!K74</f>
        <v>8.566353059999999</v>
      </c>
      <c r="J22" s="306"/>
      <c r="K22" s="306"/>
      <c r="L22" s="306"/>
      <c r="M22" s="515" t="s">
        <v>371</v>
      </c>
      <c r="N22" s="516">
        <f>NDMC!P74</f>
        <v>7.350003648999999</v>
      </c>
      <c r="O22" s="306"/>
      <c r="P22" s="306"/>
      <c r="Q22" s="323"/>
      <c r="R22" s="21"/>
    </row>
    <row r="23" spans="1:18" ht="26.25">
      <c r="A23" s="519"/>
      <c r="B23" s="520"/>
      <c r="C23" s="522"/>
      <c r="D23" s="522"/>
      <c r="E23" s="346"/>
      <c r="F23" s="346"/>
      <c r="G23" s="260"/>
      <c r="H23" s="515"/>
      <c r="I23" s="516"/>
      <c r="J23" s="306"/>
      <c r="K23" s="306"/>
      <c r="L23" s="306"/>
      <c r="M23" s="515"/>
      <c r="N23" s="516"/>
      <c r="O23" s="306"/>
      <c r="P23" s="306"/>
      <c r="Q23" s="323"/>
      <c r="R23" s="21"/>
    </row>
    <row r="24" spans="1:18" ht="26.25">
      <c r="A24" s="519"/>
      <c r="B24" s="522"/>
      <c r="C24" s="522"/>
      <c r="D24" s="522"/>
      <c r="E24" s="346"/>
      <c r="F24" s="346"/>
      <c r="G24" s="133"/>
      <c r="H24" s="515"/>
      <c r="I24" s="516"/>
      <c r="J24" s="306"/>
      <c r="K24" s="306"/>
      <c r="L24" s="306"/>
      <c r="M24" s="515"/>
      <c r="N24" s="516"/>
      <c r="O24" s="306"/>
      <c r="P24" s="306"/>
      <c r="Q24" s="323"/>
      <c r="R24" s="21"/>
    </row>
    <row r="25" spans="1:18" ht="26.25">
      <c r="A25" s="519">
        <v>5</v>
      </c>
      <c r="B25" s="520" t="s">
        <v>343</v>
      </c>
      <c r="C25" s="522"/>
      <c r="D25" s="522"/>
      <c r="E25" s="346"/>
      <c r="F25" s="346"/>
      <c r="G25" s="260"/>
      <c r="H25" s="515" t="s">
        <v>371</v>
      </c>
      <c r="I25" s="516">
        <f>MES!K58</f>
        <v>0.227982514</v>
      </c>
      <c r="J25" s="306"/>
      <c r="K25" s="306"/>
      <c r="L25" s="306"/>
      <c r="M25" s="515" t="s">
        <v>371</v>
      </c>
      <c r="N25" s="516">
        <f>MES!P58</f>
        <v>0.5635987381</v>
      </c>
      <c r="O25" s="306"/>
      <c r="P25" s="306"/>
      <c r="Q25" s="323"/>
      <c r="R25" s="21"/>
    </row>
    <row r="26" spans="1:18" ht="20.25">
      <c r="A26" s="257"/>
      <c r="B26" s="21"/>
      <c r="C26" s="21"/>
      <c r="D26" s="21"/>
      <c r="E26" s="21"/>
      <c r="F26" s="21"/>
      <c r="G26" s="21"/>
      <c r="H26" s="259"/>
      <c r="I26" s="517"/>
      <c r="J26" s="304"/>
      <c r="K26" s="304"/>
      <c r="L26" s="304"/>
      <c r="M26" s="304"/>
      <c r="N26" s="304"/>
      <c r="O26" s="304"/>
      <c r="P26" s="304"/>
      <c r="Q26" s="323"/>
      <c r="R26" s="21"/>
    </row>
    <row r="27" spans="1:18" ht="18">
      <c r="A27" s="253"/>
      <c r="B27" s="228"/>
      <c r="C27" s="262"/>
      <c r="D27" s="262"/>
      <c r="E27" s="262"/>
      <c r="F27" s="262"/>
      <c r="G27" s="263"/>
      <c r="H27" s="259"/>
      <c r="I27" s="21"/>
      <c r="J27" s="21"/>
      <c r="K27" s="21"/>
      <c r="L27" s="21"/>
      <c r="M27" s="21"/>
      <c r="N27" s="21"/>
      <c r="O27" s="21"/>
      <c r="P27" s="21"/>
      <c r="Q27" s="323"/>
      <c r="R27" s="21"/>
    </row>
    <row r="28" spans="1:18" ht="15">
      <c r="A28" s="257"/>
      <c r="B28" s="21"/>
      <c r="C28" s="21"/>
      <c r="D28" s="21"/>
      <c r="E28" s="21"/>
      <c r="F28" s="21"/>
      <c r="G28" s="21"/>
      <c r="H28" s="259"/>
      <c r="I28" s="21"/>
      <c r="J28" s="21"/>
      <c r="K28" s="21"/>
      <c r="L28" s="21"/>
      <c r="M28" s="21"/>
      <c r="N28" s="21"/>
      <c r="O28" s="21"/>
      <c r="P28" s="21"/>
      <c r="Q28" s="323"/>
      <c r="R28" s="21"/>
    </row>
    <row r="29" spans="1:18" ht="54" customHeight="1" thickBot="1">
      <c r="A29" s="512" t="s">
        <v>344</v>
      </c>
      <c r="B29" s="309"/>
      <c r="C29" s="309"/>
      <c r="D29" s="309"/>
      <c r="E29" s="309"/>
      <c r="F29" s="309"/>
      <c r="G29" s="309"/>
      <c r="H29" s="310"/>
      <c r="I29" s="310"/>
      <c r="J29" s="310"/>
      <c r="K29" s="310"/>
      <c r="L29" s="310"/>
      <c r="M29" s="310"/>
      <c r="N29" s="310"/>
      <c r="O29" s="310"/>
      <c r="P29" s="310"/>
      <c r="Q29" s="324"/>
      <c r="R29" s="21"/>
    </row>
    <row r="30" spans="1:9" ht="13.5" thickTop="1">
      <c r="A30" s="250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2" t="s">
        <v>370</v>
      </c>
      <c r="B33" s="21"/>
      <c r="C33" s="21"/>
      <c r="D33" s="21"/>
      <c r="E33" s="511"/>
      <c r="F33" s="511"/>
      <c r="G33" s="21"/>
      <c r="H33" s="21"/>
      <c r="I33" s="21"/>
    </row>
    <row r="34" spans="1:9" ht="15">
      <c r="A34" s="287"/>
      <c r="B34" s="287"/>
      <c r="C34" s="287"/>
      <c r="D34" s="287"/>
      <c r="E34" s="511"/>
      <c r="F34" s="511"/>
      <c r="G34" s="21"/>
      <c r="H34" s="21"/>
      <c r="I34" s="21"/>
    </row>
    <row r="35" spans="1:9" s="511" customFormat="1" ht="15" customHeight="1">
      <c r="A35" s="524" t="s">
        <v>378</v>
      </c>
      <c r="E35"/>
      <c r="F35"/>
      <c r="G35" s="287"/>
      <c r="H35" s="287"/>
      <c r="I35" s="287"/>
    </row>
    <row r="36" spans="1:9" s="511" customFormat="1" ht="15" customHeight="1">
      <c r="A36" s="524"/>
      <c r="E36"/>
      <c r="F36"/>
      <c r="H36" s="287"/>
      <c r="I36" s="287"/>
    </row>
    <row r="37" spans="1:9" s="511" customFormat="1" ht="15" customHeight="1">
      <c r="A37" s="524" t="s">
        <v>379</v>
      </c>
      <c r="E37"/>
      <c r="F37"/>
      <c r="I37" s="287"/>
    </row>
    <row r="38" spans="1:9" s="511" customFormat="1" ht="15" customHeight="1">
      <c r="A38" s="523"/>
      <c r="E38"/>
      <c r="F38"/>
      <c r="I38" s="287"/>
    </row>
    <row r="39" spans="1:9" s="511" customFormat="1" ht="15" customHeight="1">
      <c r="A39" s="524"/>
      <c r="E39"/>
      <c r="F39"/>
      <c r="I39" s="287"/>
    </row>
    <row r="40" spans="1:6" s="511" customFormat="1" ht="15" customHeight="1">
      <c r="A40" s="524"/>
      <c r="B40" s="51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7" t="s">
        <v>8</v>
      </c>
      <c r="J1" s="21"/>
      <c r="K1" s="21"/>
      <c r="L1" s="21"/>
      <c r="M1" s="21"/>
      <c r="N1" s="57" t="s">
        <v>7</v>
      </c>
      <c r="O1" s="21"/>
      <c r="P1" s="21"/>
    </row>
    <row r="2" spans="1:17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01/05/11</v>
      </c>
      <c r="H2" s="41" t="str">
        <f>NDPL!H5</f>
        <v>INTIAL READING 01/04/11</v>
      </c>
      <c r="I2" s="41" t="s">
        <v>4</v>
      </c>
      <c r="J2" s="41" t="s">
        <v>5</v>
      </c>
      <c r="K2" s="41" t="s">
        <v>6</v>
      </c>
      <c r="L2" s="43" t="str">
        <f>NDPL!G5</f>
        <v>FINAL READING 01/05/11</v>
      </c>
      <c r="M2" s="41" t="str">
        <f>NDPL!H5</f>
        <v>INTIAL READING 01/04/11</v>
      </c>
      <c r="N2" s="41" t="s">
        <v>4</v>
      </c>
      <c r="O2" s="41" t="s">
        <v>5</v>
      </c>
      <c r="P2" s="42" t="s">
        <v>6</v>
      </c>
      <c r="Q2" s="707"/>
    </row>
    <row r="3" ht="14.25" thickBot="1" thickTop="1"/>
    <row r="4" spans="1:17" ht="13.5" thickTop="1">
      <c r="A4" s="26"/>
      <c r="B4" s="312" t="s">
        <v>359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2"/>
    </row>
    <row r="5" spans="1:17" ht="12.75">
      <c r="A5" s="25"/>
      <c r="B5" s="156" t="s">
        <v>363</v>
      </c>
      <c r="C5" s="158" t="s">
        <v>295</v>
      </c>
      <c r="D5" s="21"/>
      <c r="E5" s="21"/>
      <c r="F5" s="124"/>
      <c r="G5" s="25"/>
      <c r="H5" s="21"/>
      <c r="I5" s="21"/>
      <c r="J5" s="21"/>
      <c r="K5" s="124"/>
      <c r="L5" s="25"/>
      <c r="M5" s="21"/>
      <c r="N5" s="21"/>
      <c r="O5" s="21"/>
      <c r="P5" s="124"/>
      <c r="Q5" s="183"/>
    </row>
    <row r="6" spans="1:17" ht="15">
      <c r="A6" s="101">
        <v>1</v>
      </c>
      <c r="B6" s="130" t="s">
        <v>360</v>
      </c>
      <c r="C6" s="23">
        <v>4902492</v>
      </c>
      <c r="D6" s="154" t="s">
        <v>13</v>
      </c>
      <c r="E6" s="154" t="s">
        <v>297</v>
      </c>
      <c r="F6" s="30">
        <v>1500</v>
      </c>
      <c r="G6" s="447">
        <v>990585</v>
      </c>
      <c r="H6" s="448">
        <v>990490</v>
      </c>
      <c r="I6" s="80">
        <f>G6-H6</f>
        <v>95</v>
      </c>
      <c r="J6" s="80">
        <f>$F6*I6</f>
        <v>142500</v>
      </c>
      <c r="K6" s="82">
        <f>J6/1000000</f>
        <v>0.1425</v>
      </c>
      <c r="L6" s="447">
        <v>981725</v>
      </c>
      <c r="M6" s="448">
        <v>981729</v>
      </c>
      <c r="N6" s="80">
        <f>L6-M6</f>
        <v>-4</v>
      </c>
      <c r="O6" s="80">
        <f>$F6*N6</f>
        <v>-6000</v>
      </c>
      <c r="P6" s="82">
        <f>O6/1000000</f>
        <v>-0.006</v>
      </c>
      <c r="Q6" s="183"/>
    </row>
    <row r="7" spans="1:17" ht="15">
      <c r="A7" s="101">
        <v>2</v>
      </c>
      <c r="B7" s="130" t="s">
        <v>361</v>
      </c>
      <c r="C7" s="23">
        <v>4902493</v>
      </c>
      <c r="D7" s="154" t="s">
        <v>13</v>
      </c>
      <c r="E7" s="154" t="s">
        <v>297</v>
      </c>
      <c r="F7" s="30">
        <v>1500</v>
      </c>
      <c r="G7" s="447">
        <v>986323</v>
      </c>
      <c r="H7" s="448">
        <v>987177</v>
      </c>
      <c r="I7" s="80">
        <f>G7-H7</f>
        <v>-854</v>
      </c>
      <c r="J7" s="80">
        <f>$F7*I7</f>
        <v>-1281000</v>
      </c>
      <c r="K7" s="82">
        <f>J7/1000000</f>
        <v>-1.281</v>
      </c>
      <c r="L7" s="447">
        <v>987354</v>
      </c>
      <c r="M7" s="448">
        <v>987365</v>
      </c>
      <c r="N7" s="80">
        <f>L7-M7</f>
        <v>-11</v>
      </c>
      <c r="O7" s="80">
        <f>$F7*N7</f>
        <v>-16500</v>
      </c>
      <c r="P7" s="82">
        <f>O7/1000000</f>
        <v>-0.0165</v>
      </c>
      <c r="Q7" s="183"/>
    </row>
    <row r="8" spans="1:17" ht="15">
      <c r="A8" s="101">
        <v>3</v>
      </c>
      <c r="B8" s="130" t="s">
        <v>362</v>
      </c>
      <c r="C8" s="23">
        <v>4902494</v>
      </c>
      <c r="D8" s="154" t="s">
        <v>13</v>
      </c>
      <c r="E8" s="154" t="s">
        <v>297</v>
      </c>
      <c r="F8" s="30">
        <v>1500</v>
      </c>
      <c r="G8" s="447">
        <v>950154</v>
      </c>
      <c r="H8" s="448">
        <v>950323</v>
      </c>
      <c r="I8" s="80">
        <f>G8-H8</f>
        <v>-169</v>
      </c>
      <c r="J8" s="80">
        <f>$F8*I8</f>
        <v>-253500</v>
      </c>
      <c r="K8" s="82">
        <f>J8/1000000</f>
        <v>-0.2535</v>
      </c>
      <c r="L8" s="447">
        <v>971559</v>
      </c>
      <c r="M8" s="448">
        <v>971577</v>
      </c>
      <c r="N8" s="80">
        <f>L8-M8</f>
        <v>-18</v>
      </c>
      <c r="O8" s="80">
        <f>$F8*N8</f>
        <v>-27000</v>
      </c>
      <c r="P8" s="82">
        <f>O8/1000000</f>
        <v>-0.027</v>
      </c>
      <c r="Q8" s="183"/>
    </row>
    <row r="9" spans="1:17" ht="12.75">
      <c r="A9" s="101"/>
      <c r="B9" s="21"/>
      <c r="C9" s="23"/>
      <c r="D9" s="21"/>
      <c r="E9" s="21"/>
      <c r="F9" s="30"/>
      <c r="G9" s="101"/>
      <c r="H9" s="23"/>
      <c r="I9" s="21"/>
      <c r="J9" s="21"/>
      <c r="K9" s="124"/>
      <c r="L9" s="101"/>
      <c r="M9" s="23"/>
      <c r="N9" s="21"/>
      <c r="O9" s="21"/>
      <c r="P9" s="124"/>
      <c r="Q9" s="183"/>
    </row>
    <row r="10" spans="1:17" ht="12.75">
      <c r="A10" s="25"/>
      <c r="B10" s="21"/>
      <c r="C10" s="21"/>
      <c r="D10" s="21"/>
      <c r="E10" s="21"/>
      <c r="F10" s="124"/>
      <c r="G10" s="101"/>
      <c r="H10" s="23"/>
      <c r="I10" s="21"/>
      <c r="J10" s="21"/>
      <c r="K10" s="124"/>
      <c r="L10" s="101"/>
      <c r="M10" s="23"/>
      <c r="N10" s="21"/>
      <c r="O10" s="21"/>
      <c r="P10" s="124"/>
      <c r="Q10" s="183"/>
    </row>
    <row r="11" spans="1:17" ht="12.75">
      <c r="A11" s="25"/>
      <c r="B11" s="21"/>
      <c r="C11" s="21"/>
      <c r="D11" s="21"/>
      <c r="E11" s="21"/>
      <c r="F11" s="124"/>
      <c r="G11" s="101"/>
      <c r="H11" s="23"/>
      <c r="I11" s="21"/>
      <c r="J11" s="21"/>
      <c r="K11" s="124"/>
      <c r="L11" s="101"/>
      <c r="M11" s="23"/>
      <c r="N11" s="21"/>
      <c r="O11" s="21"/>
      <c r="P11" s="124"/>
      <c r="Q11" s="183"/>
    </row>
    <row r="12" spans="1:17" ht="12.75">
      <c r="A12" s="25"/>
      <c r="B12" s="21"/>
      <c r="C12" s="21"/>
      <c r="D12" s="21"/>
      <c r="E12" s="21"/>
      <c r="F12" s="124"/>
      <c r="G12" s="101"/>
      <c r="H12" s="23"/>
      <c r="I12" s="243" t="s">
        <v>336</v>
      </c>
      <c r="J12" s="21"/>
      <c r="K12" s="242">
        <f>SUM(K6:K8)</f>
        <v>-1.392</v>
      </c>
      <c r="L12" s="101"/>
      <c r="M12" s="23"/>
      <c r="N12" s="243" t="s">
        <v>336</v>
      </c>
      <c r="O12" s="21"/>
      <c r="P12" s="242">
        <f>SUM(P6:P8)</f>
        <v>-0.0495</v>
      </c>
      <c r="Q12" s="183"/>
    </row>
    <row r="13" spans="1:17" ht="12.75">
      <c r="A13" s="25"/>
      <c r="B13" s="21"/>
      <c r="C13" s="21"/>
      <c r="D13" s="21"/>
      <c r="E13" s="21"/>
      <c r="F13" s="124"/>
      <c r="G13" s="101"/>
      <c r="H13" s="23"/>
      <c r="I13" s="393"/>
      <c r="J13" s="21"/>
      <c r="K13" s="238"/>
      <c r="L13" s="101"/>
      <c r="M13" s="23"/>
      <c r="N13" s="393"/>
      <c r="O13" s="21"/>
      <c r="P13" s="238"/>
      <c r="Q13" s="183"/>
    </row>
    <row r="14" spans="1:17" ht="12.75">
      <c r="A14" s="25"/>
      <c r="B14" s="21"/>
      <c r="C14" s="21"/>
      <c r="D14" s="21"/>
      <c r="E14" s="21"/>
      <c r="F14" s="124"/>
      <c r="G14" s="101"/>
      <c r="H14" s="23"/>
      <c r="I14" s="21"/>
      <c r="J14" s="21"/>
      <c r="K14" s="124"/>
      <c r="L14" s="101"/>
      <c r="M14" s="23"/>
      <c r="N14" s="21"/>
      <c r="O14" s="21"/>
      <c r="P14" s="124"/>
      <c r="Q14" s="183"/>
    </row>
    <row r="15" spans="1:17" ht="12.75">
      <c r="A15" s="25"/>
      <c r="B15" s="150" t="s">
        <v>160</v>
      </c>
      <c r="C15" s="21"/>
      <c r="D15" s="21"/>
      <c r="E15" s="21"/>
      <c r="F15" s="124"/>
      <c r="G15" s="101"/>
      <c r="H15" s="23"/>
      <c r="I15" s="21"/>
      <c r="J15" s="21"/>
      <c r="K15" s="124"/>
      <c r="L15" s="101"/>
      <c r="M15" s="23"/>
      <c r="N15" s="21"/>
      <c r="O15" s="21"/>
      <c r="P15" s="124"/>
      <c r="Q15" s="183"/>
    </row>
    <row r="16" spans="1:17" ht="12.75">
      <c r="A16" s="139"/>
      <c r="B16" s="140" t="s">
        <v>294</v>
      </c>
      <c r="C16" s="141" t="s">
        <v>295</v>
      </c>
      <c r="D16" s="141"/>
      <c r="E16" s="142"/>
      <c r="F16" s="143"/>
      <c r="G16" s="144"/>
      <c r="H16" s="23"/>
      <c r="I16" s="21"/>
      <c r="J16" s="21"/>
      <c r="K16" s="124"/>
      <c r="L16" s="101"/>
      <c r="M16" s="23"/>
      <c r="N16" s="21"/>
      <c r="O16" s="21"/>
      <c r="P16" s="124"/>
      <c r="Q16" s="183"/>
    </row>
    <row r="17" spans="1:17" ht="15">
      <c r="A17" s="144">
        <v>1</v>
      </c>
      <c r="B17" s="145" t="s">
        <v>296</v>
      </c>
      <c r="C17" s="146">
        <v>4902509</v>
      </c>
      <c r="D17" s="147" t="s">
        <v>13</v>
      </c>
      <c r="E17" s="147" t="s">
        <v>297</v>
      </c>
      <c r="F17" s="148">
        <v>5000</v>
      </c>
      <c r="G17" s="447">
        <v>996979</v>
      </c>
      <c r="H17" s="448">
        <v>996987</v>
      </c>
      <c r="I17" s="80">
        <f>G17-H17</f>
        <v>-8</v>
      </c>
      <c r="J17" s="80">
        <f>$F17*I17</f>
        <v>-40000</v>
      </c>
      <c r="K17" s="82">
        <f>J17/1000000</f>
        <v>-0.04</v>
      </c>
      <c r="L17" s="447">
        <v>37806</v>
      </c>
      <c r="M17" s="448">
        <v>37855</v>
      </c>
      <c r="N17" s="80">
        <f>L17-M17</f>
        <v>-49</v>
      </c>
      <c r="O17" s="80">
        <f>$F17*N17</f>
        <v>-245000</v>
      </c>
      <c r="P17" s="82">
        <f>O17/1000000</f>
        <v>-0.245</v>
      </c>
      <c r="Q17" s="183" t="s">
        <v>397</v>
      </c>
    </row>
    <row r="18" spans="1:17" ht="15">
      <c r="A18" s="144">
        <v>2</v>
      </c>
      <c r="B18" s="145" t="s">
        <v>298</v>
      </c>
      <c r="C18" s="146">
        <v>4902510</v>
      </c>
      <c r="D18" s="147" t="s">
        <v>13</v>
      </c>
      <c r="E18" s="147" t="s">
        <v>297</v>
      </c>
      <c r="F18" s="148">
        <v>1000</v>
      </c>
      <c r="G18" s="447">
        <v>999536</v>
      </c>
      <c r="H18" s="448">
        <v>999547</v>
      </c>
      <c r="I18" s="80">
        <f>G18-H18</f>
        <v>-11</v>
      </c>
      <c r="J18" s="80">
        <f>$F18*I18</f>
        <v>-11000</v>
      </c>
      <c r="K18" s="82">
        <f>J18/1000000</f>
        <v>-0.011</v>
      </c>
      <c r="L18" s="447">
        <v>8861</v>
      </c>
      <c r="M18" s="448">
        <v>9006</v>
      </c>
      <c r="N18" s="80">
        <f>L18-M18</f>
        <v>-145</v>
      </c>
      <c r="O18" s="80">
        <f>$F18*N18</f>
        <v>-145000</v>
      </c>
      <c r="P18" s="82">
        <f>O18/1000000</f>
        <v>-0.145</v>
      </c>
      <c r="Q18" s="183" t="s">
        <v>391</v>
      </c>
    </row>
    <row r="19" spans="1:17" ht="15">
      <c r="A19" s="144">
        <v>3</v>
      </c>
      <c r="B19" s="145" t="s">
        <v>299</v>
      </c>
      <c r="C19" s="146">
        <v>4864947</v>
      </c>
      <c r="D19" s="147" t="s">
        <v>13</v>
      </c>
      <c r="E19" s="147" t="s">
        <v>297</v>
      </c>
      <c r="F19" s="148">
        <v>1000</v>
      </c>
      <c r="G19" s="447">
        <v>979818</v>
      </c>
      <c r="H19" s="448">
        <v>980519</v>
      </c>
      <c r="I19" s="80">
        <f>G19-H19</f>
        <v>-701</v>
      </c>
      <c r="J19" s="80">
        <f>$F19*I19</f>
        <v>-701000</v>
      </c>
      <c r="K19" s="82">
        <f>J19/1000000</f>
        <v>-0.701</v>
      </c>
      <c r="L19" s="447">
        <v>992475</v>
      </c>
      <c r="M19" s="448">
        <v>992508</v>
      </c>
      <c r="N19" s="80">
        <f>L19-M19</f>
        <v>-33</v>
      </c>
      <c r="O19" s="80">
        <f>$F19*N19</f>
        <v>-33000</v>
      </c>
      <c r="P19" s="82">
        <f>O19/1000000</f>
        <v>-0.033</v>
      </c>
      <c r="Q19" s="183"/>
    </row>
    <row r="20" spans="1:17" ht="12.75">
      <c r="A20" s="144"/>
      <c r="B20" s="145"/>
      <c r="C20" s="146"/>
      <c r="D20" s="147"/>
      <c r="E20" s="147"/>
      <c r="F20" s="149"/>
      <c r="G20" s="160"/>
      <c r="H20" s="21"/>
      <c r="I20" s="80"/>
      <c r="J20" s="80"/>
      <c r="K20" s="82"/>
      <c r="L20" s="81"/>
      <c r="M20" s="79"/>
      <c r="N20" s="80"/>
      <c r="O20" s="80"/>
      <c r="P20" s="82"/>
      <c r="Q20" s="183"/>
    </row>
    <row r="21" spans="1:17" ht="12.75">
      <c r="A21" s="25"/>
      <c r="B21" s="21"/>
      <c r="C21" s="21"/>
      <c r="D21" s="21"/>
      <c r="E21" s="21"/>
      <c r="F21" s="124"/>
      <c r="G21" s="25"/>
      <c r="H21" s="21"/>
      <c r="I21" s="21"/>
      <c r="J21" s="21"/>
      <c r="K21" s="124"/>
      <c r="L21" s="25"/>
      <c r="M21" s="21"/>
      <c r="N21" s="21"/>
      <c r="O21" s="21"/>
      <c r="P21" s="124"/>
      <c r="Q21" s="183"/>
    </row>
    <row r="22" spans="1:17" ht="12.75">
      <c r="A22" s="25"/>
      <c r="B22" s="21"/>
      <c r="C22" s="21"/>
      <c r="D22" s="21"/>
      <c r="E22" s="21"/>
      <c r="F22" s="124"/>
      <c r="G22" s="25"/>
      <c r="H22" s="21"/>
      <c r="I22" s="21"/>
      <c r="J22" s="21"/>
      <c r="K22" s="124"/>
      <c r="L22" s="25"/>
      <c r="M22" s="21"/>
      <c r="N22" s="21"/>
      <c r="O22" s="21"/>
      <c r="P22" s="124"/>
      <c r="Q22" s="183"/>
    </row>
    <row r="23" spans="1:17" ht="12.75">
      <c r="A23" s="25"/>
      <c r="B23" s="21"/>
      <c r="C23" s="21"/>
      <c r="D23" s="21"/>
      <c r="E23" s="21"/>
      <c r="F23" s="124"/>
      <c r="G23" s="25"/>
      <c r="H23" s="21"/>
      <c r="I23" s="243" t="s">
        <v>336</v>
      </c>
      <c r="J23" s="21"/>
      <c r="K23" s="242">
        <f>SUM(K17:K19)</f>
        <v>-0.752</v>
      </c>
      <c r="L23" s="25"/>
      <c r="M23" s="21"/>
      <c r="N23" s="243" t="s">
        <v>336</v>
      </c>
      <c r="O23" s="21"/>
      <c r="P23" s="242">
        <f>SUM(P17:P19)</f>
        <v>-0.42300000000000004</v>
      </c>
      <c r="Q23" s="183"/>
    </row>
    <row r="24" spans="1:17" ht="13.5" thickBot="1">
      <c r="A24" s="31"/>
      <c r="B24" s="32"/>
      <c r="C24" s="32"/>
      <c r="D24" s="32"/>
      <c r="E24" s="32"/>
      <c r="F24" s="63"/>
      <c r="G24" s="31"/>
      <c r="H24" s="32"/>
      <c r="I24" s="32"/>
      <c r="J24" s="32"/>
      <c r="K24" s="63"/>
      <c r="L24" s="31"/>
      <c r="M24" s="32"/>
      <c r="N24" s="32"/>
      <c r="O24" s="32"/>
      <c r="P24" s="63"/>
      <c r="Q24" s="184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2011-05-24T06:00:29Z</cp:lastPrinted>
  <dcterms:created xsi:type="dcterms:W3CDTF">1996-10-14T23:33:28Z</dcterms:created>
  <dcterms:modified xsi:type="dcterms:W3CDTF">2011-05-26T08:10:44Z</dcterms:modified>
  <cp:category/>
  <cp:version/>
  <cp:contentType/>
  <cp:contentStatus/>
</cp:coreProperties>
</file>